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2a807915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" sheetId="1" r:id="R2520ea6de3554f3d"/>
    <x:sheet xmlns:r="http://schemas.openxmlformats.org/officeDocument/2006/relationships" name="Buy" sheetId="2" r:id="R437df7807a854f13"/>
    <x:sheet xmlns:r="http://schemas.openxmlformats.org/officeDocument/2006/relationships" name="Rent" sheetId="3" r:id="R64d7ce527b9c48a8"/>
    <x:sheet xmlns:r="http://schemas.openxmlformats.org/officeDocument/2006/relationships" name="Lease" sheetId="4" r:id="R676f33495839488a"/>
    <x:sheet xmlns:r="http://schemas.openxmlformats.org/officeDocument/2006/relationships" name="Keep" sheetId="5" r:id="Rb252d36528274761"/>
    <x:sheet xmlns:r="http://schemas.openxmlformats.org/officeDocument/2006/relationships" name="Sell" sheetId="6" r:id="R3ae6bbd5e37a4815"/>
    <x:sheet xmlns:r="http://schemas.openxmlformats.org/officeDocument/2006/relationships" name="Comparison" sheetId="7" r:id="R40e5413ca5a74c44"/>
    <x:sheet xmlns:r="http://schemas.openxmlformats.org/officeDocument/2006/relationships" name="Assumptions &amp; Notes" sheetId="8" r:id="Rcced0d6efecb4e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#,##0.00;[Red](#,##0.00);-"/>
    <x:numFmt numFmtId="202" formatCode="$#,##0;[Red]($#,##0);-"/>
    <x:numFmt numFmtId="203" formatCode="$#,##0.00;[Red]($#,##0.00);-"/>
    <x:numFmt numFmtId="204" formatCode="0.00%;[Red](0.00%);-"/>
    <x:numFmt numFmtId="205" formatCode="0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31A42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  <x:font>
      <x:i/>
      <x:sz val="1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EAF2E7"/>
      </x:patternFill>
    </x:fill>
    <x:fill>
      <x:patternFill patternType="solid">
        <x:fgColor rgb="FFFFF2CC"/>
      </x:patternFill>
    </x:fill>
    <x:fill>
      <x:patternFill patternType="solid">
        <x:fgColor rgb="FFF2F4F6"/>
      </x:patternFill>
    </x:fill>
    <x:fill>
      <x:patternFill patternType="solid">
        <x:fgColor rgb="FF04245B"/>
      </x:patternFill>
    </x:fill>
    <x:fill>
      <x:patternFill patternType="solid">
        <x:fgColor rgb="FFF7F8F5"/>
      </x:patternFill>
    </x:fill>
    <x:fill>
      <x:patternFill patternType="solid">
        <x:fgColor rgb="FFEAF2E7"/>
      </x:patternFill>
    </x:fill>
    <x:fill>
      <x:patternFill patternType="solid">
        <x:fgColor rgb="FFF2F4F6"/>
      </x:patternFill>
    </x:fill>
  </x:fills>
  <x:borders count="4">
    <x:border/>
    <x:border/>
    <x:border>
      <x:bottom style="thin">
        <x:color rgb="FFD9DEE5"/>
      </x:bottom>
    </x:border>
    <x:border>
      <x:bottom style="thin">
        <x:color rgb="FFD9DEE5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4" fillId="5" borderId="0" xfId="0" applyNumberFormat="1" applyFont="1" applyFill="1" applyBorder="1"/>
    <x:xf numFmtId="201" fontId="3" fillId="4" borderId="1" xfId="0" applyNumberFormat="1" applyFont="1" applyFill="1" applyBorder="1"/>
    <x:xf numFmtId="201" fontId="4" fillId="5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1" fontId="4" fillId="5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201" fontId="4" fillId="5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203" fontId="4" fillId="5" borderId="0" xfId="0" applyNumberFormat="1" applyFont="1" applyFill="1" applyBorder="1"/>
    <x:xf numFmtId="203" fontId="4" fillId="5" borderId="1" xfId="0" applyNumberFormat="1" applyFont="1" applyFill="1" applyBorder="1"/>
    <x:xf numFmtId="204" fontId="3" fillId="4" borderId="0" xfId="0" applyNumberFormat="1" applyFont="1" applyFill="1" applyBorder="1"/>
    <x:xf numFmtId="204" fontId="3" fillId="4" borderId="1" xfId="0" applyNumberFormat="1" applyFont="1" applyFill="1" applyBorder="1"/>
    <x:xf numFmtId="205" fontId="3" fillId="4" borderId="0" xfId="0" applyNumberFormat="1" applyFont="1" applyFill="1" applyBorder="1"/>
    <x:xf numFmtId="205" fontId="3" fillId="4" borderId="1" xfId="0" applyNumberFormat="1" applyFont="1" applyFill="1" applyBorder="1"/>
    <x:xf numFmtId="203" fontId="6" fillId="5" borderId="0" xfId="0" applyNumberFormat="1" applyFont="1" applyFill="1" applyBorder="1"/>
    <x:xf numFmtId="203" fontId="6" fillId="5" borderId="1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202" fontId="3" fillId="4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3" fontId="4" fillId="5" borderId="0" xfId="0" applyNumberFormat="1" applyFont="1" applyFill="1" applyBorder="1" applyAlignment="1">
      <x:alignment wrapText="1"/>
    </x:xf>
    <x:xf numFmtId="204" fontId="3" fillId="4" borderId="0" xfId="0" applyNumberFormat="1" applyFont="1" applyFill="1" applyBorder="1" applyAlignment="1">
      <x:alignment wrapText="1"/>
    </x:xf>
    <x:xf numFmtId="205" fontId="3" fillId="4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202" fontId="3" fillId="4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3" fontId="4" fillId="5" borderId="1" xfId="0" applyNumberFormat="1" applyFont="1" applyFill="1" applyBorder="1" applyAlignment="1">
      <x:alignment wrapText="1"/>
    </x:xf>
    <x:xf numFmtId="204" fontId="3" fillId="4" borderId="1" xfId="0" applyNumberFormat="1" applyFont="1" applyFill="1" applyBorder="1" applyAlignment="1">
      <x:alignment wrapText="1"/>
    </x:xf>
    <x:xf numFmtId="205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24"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  <x:dxf>
      <x:font>
        <x:b/>
      </x:font>
      <x:fill>
        <x:patternFill>
          <x:bgColor rgb="FFFCE8E6"/>
        </x:patternFill>
      </x:fill>
    </x:dxf>
    <x:dxf>
      <x:fill>
        <x:patternFill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72b35ae364dd7" /><Relationship Type="http://schemas.openxmlformats.org/officeDocument/2006/relationships/theme" Target="/xl/theme/theme1.xml" Id="Rb15522e4947a4e08" /><Relationship Type="http://schemas.openxmlformats.org/officeDocument/2006/relationships/sharedStrings" Target="/xl/sharedStrings.xml" Id="R58329e1e0c8c422b" /><Relationship Type="http://schemas.openxmlformats.org/officeDocument/2006/relationships/worksheet" Target="/xl/worksheets/sheet1.xml" Id="R2520ea6de3554f3d" /><Relationship Type="http://schemas.openxmlformats.org/officeDocument/2006/relationships/worksheet" Target="/xl/worksheets/sheet2.xml" Id="R437df7807a854f13" /><Relationship Type="http://schemas.openxmlformats.org/officeDocument/2006/relationships/worksheet" Target="/xl/worksheets/sheet3.xml" Id="R64d7ce527b9c48a8" /><Relationship Type="http://schemas.openxmlformats.org/officeDocument/2006/relationships/worksheet" Target="/xl/worksheets/sheet4.xml" Id="R676f33495839488a" /><Relationship Type="http://schemas.openxmlformats.org/officeDocument/2006/relationships/worksheet" Target="/xl/worksheets/sheet5.xml" Id="Rb252d36528274761" /><Relationship Type="http://schemas.openxmlformats.org/officeDocument/2006/relationships/worksheet" Target="/xl/worksheets/sheet6.xml" Id="R3ae6bbd5e37a4815" /><Relationship Type="http://schemas.openxmlformats.org/officeDocument/2006/relationships/worksheet" Target="/xl/worksheets/sheet7.xml" Id="R40e5413ca5a74c44" /><Relationship Type="http://schemas.openxmlformats.org/officeDocument/2006/relationships/worksheet" Target="/xl/worksheets/sheet8.xml" Id="Rcced0d6efecb4e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6" hidden="0" customWidth="1"/>
  </x:cols>
  <x:sheetData>
    <x:row r="1" ht="28" customHeight="1">
      <x:c r="A1" s="4" t="str">
        <x:v>Profit in Bloom — Equipment Decision Model</x:v>
      </x:c>
      <x:c r="B1" s="4"/>
      <x:c r="C1" s="4"/>
      <x:c r="D1" s="4"/>
    </x:row>
    <x:row r="3">
      <x:c r="A3" s="26" t="str">
        <x:v>Analysis Horizon (years)</x:v>
      </x:c>
      <x:c r="B3" s="27" t="str"/>
    </x:row>
    <x:row r="4">
      <x:c r="A4" s="26" t="str">
        <x:v>Expected Productive Use Hours / Year</x:v>
      </x:c>
      <x:c r="B4" s="28" t="str"/>
    </x:row>
    <x:row r="5">
      <x:c r="A5" s="26" t="str">
        <x:v>Total Horizon Use Hours</x:v>
      </x:c>
      <x:c r="B5" s="29" t="str">
        <x:f>IF(OR(NOT(ISNUMBER(B3)),B3&lt;=0,NOT(ISNUMBER(B4)),B4&lt;0),"",B3*B4)</x:f>
      </x:c>
    </x:row>
    <x:row r="6">
      <x:c r="A6" s="26" t="str">
        <x:v>Currently Own Asset?</x:v>
      </x:c>
      <x:c r="B6" s="30" t="str"/>
    </x:row>
    <x:row r="7">
      <x:c r="A7" s="26" t="str"/>
      <x:c r="B7" s="31"/>
    </x:row>
    <x:row r="8">
      <x:c r="A8" s="26" t="str">
        <x:v>Evaluate Buy?</x:v>
      </x:c>
      <x:c r="B8" s="30" t="str"/>
    </x:row>
    <x:row r="9">
      <x:c r="A9" s="26" t="str">
        <x:v>Evaluate Rent?</x:v>
      </x:c>
      <x:c r="B9" s="30" t="str"/>
    </x:row>
    <x:row r="10">
      <x:c r="A10" s="26" t="str">
        <x:v>Evaluate Lease?</x:v>
      </x:c>
      <x:c r="B10" s="30" t="str"/>
    </x:row>
    <x:row r="11">
      <x:c r="A11" s="26" t="str">
        <x:v>Evaluate Keep?</x:v>
      </x:c>
      <x:c r="B11" s="30" t="str"/>
    </x:row>
    <x:row r="12">
      <x:c r="A12" s="26" t="str">
        <x:v>Evaluate Sell?</x:v>
      </x:c>
      <x:c r="B12" s="30" t="str"/>
    </x:row>
    <x:row r="13">
      <x:c r="A13" s="26" t="str">
        <x:v>Setup Note</x:v>
      </x:c>
      <x:c r="B13" s="31" t="str">
        <x:v>Blank path selectors mean SELECTION REQUIRED, not No.</x:v>
      </x:c>
    </x:row>
  </x:sheetData>
  <x:mergeCells>
    <x:mergeCell ref="A1:D1"/>
  </x:mergeCells>
  <x:dataValidations count="2">
    <x:dataValidation type="list" sqref="B6">
      <x:formula1>"Yes,No"</x:formula1>
    </x:dataValidation>
    <x:dataValidation type="list" sqref="B8:B12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42" hidden="0" customWidth="1"/>
  </x:cols>
  <x:sheetData>
    <x:row r="1" ht="28" customHeight="1">
      <x:c r="A1" s="4" t="str">
        <x:v>Profit in Bloom — Buy</x:v>
      </x:c>
      <x:c r="B1" s="4"/>
      <x:c r="C1" s="4"/>
      <x:c r="D1" s="4"/>
    </x:row>
    <x:row r="3">
      <x:c r="A3" s="40" t="str">
        <x:v>Field</x:v>
      </x:c>
      <x:c r="B3" s="40" t="str">
        <x:v>Value</x:v>
      </x:c>
      <x:c r="C3" s="40" t="str">
        <x:v>Status</x:v>
      </x:c>
      <x:c r="D3" s="40" t="str">
        <x:v>Assumption / Source</x:v>
      </x:c>
    </x:row>
    <x:row r="4">
      <x:c r="A4" s="31" t="str">
        <x:v>Evaluate Buy?</x:v>
      </x:c>
      <x:c r="B4" s="66" t="n">
        <x:f>Setup!B8</x:f>
        <x:v>0</x:v>
      </x:c>
      <x:c r="C4" s="31"/>
      <x:c r="D4" s="31"/>
    </x:row>
    <x:row r="5">
      <x:c r="A5" s="31" t="str">
        <x:v>Global Horizon (years)</x:v>
      </x:c>
      <x:c r="B5" s="66" t="n">
        <x:f>Setup!B3</x:f>
        <x:v>0</x:v>
      </x:c>
      <x:c r="C5" s="31"/>
      <x:c r="D5" s="31"/>
    </x:row>
    <x:row r="6">
      <x:c r="A6" s="26" t="str">
        <x:v>Economic inputs</x:v>
      </x:c>
      <x:c r="B6" s="26"/>
      <x:c r="C6" s="26"/>
      <x:c r="D6" s="26"/>
    </x:row>
    <x:row r="7">
      <x:c r="A7" s="26" t="str">
        <x:v>Buy Input Horizon Years</x:v>
      </x:c>
      <x:c r="B7" s="27" t="str"/>
      <x:c r="C7" s="31" t="str"/>
      <x:c r="D7" s="31" t="str"/>
    </x:row>
    <x:row r="8">
      <x:c r="A8" s="26" t="str">
        <x:v>Purchase Price</x:v>
      </x:c>
      <x:c r="B8" s="67" t="str"/>
      <x:c r="C8" s="68" t="str"/>
      <x:c r="D8" s="68" t="str"/>
    </x:row>
    <x:row r="9">
      <x:c r="A9" s="26" t="str">
        <x:v>Upfront Transaction &amp; Setup Costs</x:v>
      </x:c>
      <x:c r="B9" s="67" t="str"/>
      <x:c r="C9" s="68" t="str"/>
      <x:c r="D9" s="68" t="str"/>
    </x:row>
    <x:row r="10">
      <x:c r="A10" s="26" t="str">
        <x:v>Ownership-Specific Costs Over Horizon</x:v>
      </x:c>
      <x:c r="B10" s="67" t="str"/>
      <x:c r="C10" s="68" t="str"/>
      <x:c r="D10" s="68" t="str"/>
    </x:row>
    <x:row r="11">
      <x:c r="A11" s="26" t="str">
        <x:v>Expected Market Resale Value at Horizon</x:v>
      </x:c>
      <x:c r="B11" s="67" t="str"/>
      <x:c r="C11" s="68" t="str"/>
      <x:c r="D11" s="68" t="str"/>
    </x:row>
    <x:row r="12">
      <x:c r="A12" s="31"/>
      <x:c r="B12" s="31"/>
      <x:c r="C12" s="31"/>
      <x:c r="D12" s="31"/>
    </x:row>
    <x:row r="13">
      <x:c r="A13" s="26" t="str">
        <x:v>Buy State</x:v>
      </x:c>
      <x:c r="B13" s="69" t="str">
        <x:f>IF(B4="","SELECTION REQUIRED",IF(B4="No","EXCLUDED",IF(OR(NOT(ISNUMBER(B5)),B5&lt;=0,NOT(ISNUMBER(B7)),B7&lt;&gt;B5,NOT(ISNUMBER(B8)),B8&lt;0,NOT(ISNUMBER(B9)),B9&lt;0,NOT(ISNUMBER(B10)),B10&lt;0,NOT(ISNUMBER(B11)),B11&lt;0,NOT(OR(C8="Known",C8="Estimated")),NOT(OR(C9="Known",C9="Estimated")),NOT(OR(C10="Known",C10="Estimated")),NOT(OR(C11="Known",C11="Estimated")),AND(C8="Estimated",D8=""),AND(C9="Estimated",D9=""),AND(C10="Estimated",D10=""),AND(C11="Estimated",D11="")),"INCOMPLETE",IF(OR(C8="Estimated",C9="Estimated",C10="Estimated",C11="Estimated"),"PROVISIONAL","KNOWN"))))</x:f>
        <x:v>SELECTION REQUIRED</x:v>
      </x:c>
      <x:c r="C13" s="31"/>
      <x:c r="D13" s="31"/>
    </x:row>
    <x:row r="14">
      <x:c r="A14" s="26" t="str">
        <x:v>Buy Economic Cost</x:v>
      </x:c>
      <x:c r="B14" s="70" t="str">
        <x:f>IF(OR(B13="KNOWN",B13="PROVISIONAL"),B8+B9+B10-B11,IF(B13="EXCLUDED","","INCOMPLETE"))</x:f>
        <x:v>INCOMPLETE</x:v>
      </x:c>
      <x:c r="C14" s="31"/>
      <x:c r="D14" s="31"/>
    </x:row>
    <x:row r="15">
      <x:c r="A15" s="26" t="str">
        <x:v>Buy Cost / Horizon Use Hour</x:v>
      </x:c>
      <x:c r="B15" s="70" t="str">
        <x:f>IF(NOT(OR(B13="KNOWN",B13="PROVISIONAL")),"",IF(NOT(ISNUMBER(Setup!B4)),"n/a — enter annual use hours",IF(Setup!B4=0,"n/a (0 hours)",B14/Setup!B5)))</x:f>
      </x:c>
      <x:c r="C15" s="31"/>
      <x:c r="D15" s="31"/>
    </x:row>
    <x:row r="16">
      <x:c r="A16" s="26" t="str">
        <x:v>Buy Warning</x:v>
      </x:c>
      <x:c r="B16" s="69" t="str">
        <x:f>IF(AND(ISNUMBER(B11),ISNUMBER(B8),B11&gt;B8),"Confirm resale assumption: resale exceeds purchase price","")</x:f>
      </x:c>
      <x:c r="C16" s="31"/>
      <x:c r="D16" s="31"/>
    </x:row>
    <x:row r="17">
      <x:c r="A17" s="31"/>
      <x:c r="B17" s="31"/>
      <x:c r="C17" s="31"/>
      <x:c r="D17" s="31"/>
    </x:row>
    <x:row r="18">
      <x:c r="A18" s="40" t="str">
        <x:v>Financing / liquidity view — not economic cost</x:v>
      </x:c>
      <x:c r="B18" s="40"/>
      <x:c r="C18" s="40"/>
      <x:c r="D18" s="40"/>
    </x:row>
    <x:row r="19">
      <x:c r="A19" s="26" t="str">
        <x:v>Financing View</x:v>
      </x:c>
      <x:c r="B19" s="30" t="str">
        <x:v>Off</x:v>
      </x:c>
      <x:c r="C19" s="31"/>
      <x:c r="D19" s="31"/>
    </x:row>
    <x:row r="20">
      <x:c r="A20" s="26" t="str">
        <x:v>Down Payment</x:v>
      </x:c>
      <x:c r="B20" s="67" t="str"/>
      <x:c r="C20" s="68" t="str"/>
      <x:c r="D20" s="68" t="str"/>
    </x:row>
    <x:row r="21">
      <x:c r="A21" s="26" t="str">
        <x:v>Financed Amount</x:v>
      </x:c>
      <x:c r="B21" s="67" t="str"/>
      <x:c r="C21" s="68" t="str"/>
      <x:c r="D21" s="68" t="str"/>
    </x:row>
    <x:row r="22">
      <x:c r="A22" s="26" t="str">
        <x:v>Annual Interest Rate</x:v>
      </x:c>
      <x:c r="B22" s="71" t="str"/>
      <x:c r="C22" s="68" t="str"/>
      <x:c r="D22" s="68" t="str"/>
    </x:row>
    <x:row r="23">
      <x:c r="A23" s="26" t="str">
        <x:v>Loan Term (months)</x:v>
      </x:c>
      <x:c r="B23" s="72" t="str"/>
      <x:c r="C23" s="68" t="str"/>
      <x:c r="D23" s="68" t="str"/>
    </x:row>
    <x:row r="24">
      <x:c r="A24" s="26" t="str">
        <x:v>Monthly Payment</x:v>
      </x:c>
      <x:c r="B24" s="70" t="str">
        <x:f>IF(NOT(OR(B27="KNOWN",B27="PROVISIONAL")),"",IF(B22=0,B21/B23,B21*((B22/12)*(1+B22/12)^B23)/((1+B22/12)^B23-1)))</x:f>
      </x:c>
      <x:c r="C24" s="31"/>
      <x:c r="D24" s="31"/>
    </x:row>
    <x:row r="25">
      <x:c r="A25" s="26" t="str">
        <x:v>Total Interest</x:v>
      </x:c>
      <x:c r="B25" s="70" t="str">
        <x:f>IF(NOT(ISNUMBER(B24)),"",B24*B23-B21)</x:f>
      </x:c>
      <x:c r="C25" s="31"/>
      <x:c r="D25" s="31"/>
    </x:row>
    <x:row r="26">
      <x:c r="A26" s="26" t="str">
        <x:v>Payoff at Analysis Horizon</x:v>
      </x:c>
      <x:c r="B26" s="70" t="str">
        <x:f>IF(NOT(ISNUMBER(B24)),"",IF(ROUND(Setup!B3*12,0)&gt;=B23,0,IF(B22=0,IF(B21-B24*ROUND(Setup!B3*12,0)&lt;0,0,B21-B24*ROUND(Setup!B3*12,0)),IF(B21*(1+B22/12)^ROUND(Setup!B3*12,0)-B24*((1+B22/12)^ROUND(Setup!B3*12,0)-1)/(B22/12)&lt;0,0,B21*(1+B22/12)^ROUND(Setup!B3*12,0)-B24*((1+B22/12)^ROUND(Setup!B3*12,0)-1)/(B22/12)))))</x:f>
      </x:c>
      <x:c r="C26" s="31"/>
      <x:c r="D26" s="31"/>
    </x:row>
    <x:row r="27">
      <x:c r="A27" s="26" t="str">
        <x:v>Financing State</x:v>
      </x:c>
      <x:c r="B27" s="69" t="str">
        <x:f>IF(B19="Off","OFF",IF(OR(B13="INCOMPLETE",B13="EXCLUDED",B13="SELECTION REQUIRED",NOT(ISNUMBER(B20)),B20&lt;0,NOT(ISNUMBER(B21)),B21&lt;0,NOT(ISNUMBER(B22)),B22&lt;0,NOT(ISNUMBER(B23)),B23&lt;=0,NOT(OR(C20="Known",C20="Estimated")),NOT(OR(C21="Known",C21="Estimated")),NOT(OR(C22="Known",C22="Estimated")),NOT(OR(C23="Known",C23="Estimated")),AND(C20="Estimated",D20=""),AND(C21="Estimated",D21=""),AND(C22="Estimated",D22=""),AND(C23="Estimated",D23=""),ABS((B8+B9)-(B20+B21))&gt;0.01),"INCOMPLETE",IF(OR(C20="Estimated",C21="Estimated",C22="Estimated",C23="Estimated"),"PROVISIONAL","KNOWN")))</x:f>
        <x:v>OFF</x:v>
      </x:c>
      <x:c r="C27" s="31"/>
      <x:c r="D27" s="31"/>
    </x:row>
    <x:row r="28">
      <x:c r="A28" s="31"/>
      <x:c r="B28" s="31"/>
      <x:c r="C28" s="31"/>
      <x:c r="D28" s="31"/>
    </x:row>
    <x:row r="29">
      <x:c r="A29" s="31"/>
      <x:c r="B29" s="31"/>
      <x:c r="C29" s="31"/>
      <x:c r="D29" s="31"/>
    </x:row>
    <x:row r="30">
      <x:c r="A30" s="31"/>
      <x:c r="B30" s="31"/>
      <x:c r="C30" s="31"/>
      <x:c r="D30" s="31"/>
    </x:row>
    <x:row r="31">
      <x:c r="A31" s="31"/>
      <x:c r="B31" s="31"/>
      <x:c r="C31" s="31"/>
      <x:c r="D31" s="31"/>
    </x:row>
    <x:row r="32">
      <x:c r="A32" s="31"/>
      <x:c r="B32" s="31"/>
      <x:c r="C32" s="31"/>
      <x:c r="D32" s="31"/>
    </x:row>
    <x:row r="33">
      <x:c r="A33" s="31"/>
      <x:c r="B33" s="31"/>
      <x:c r="C33" s="31"/>
      <x:c r="D33" s="31"/>
    </x:row>
    <x:row r="34">
      <x:c r="A34" s="31"/>
      <x:c r="B34" s="31"/>
      <x:c r="C34" s="31"/>
      <x:c r="D34" s="31"/>
    </x:row>
    <x:row r="35">
      <x:c r="A35" s="31"/>
      <x:c r="B35" s="31"/>
      <x:c r="C35" s="31"/>
      <x:c r="D35" s="31"/>
    </x:row>
    <x:row r="36">
      <x:c r="A36" s="31"/>
      <x:c r="B36" s="31"/>
      <x:c r="C36" s="31"/>
      <x:c r="D36" s="31"/>
    </x:row>
    <x:row r="37">
      <x:c r="A37" s="31"/>
      <x:c r="B37" s="31"/>
      <x:c r="C37" s="31"/>
      <x:c r="D37" s="31"/>
    </x:row>
    <x:row r="38">
      <x:c r="A38" s="31"/>
      <x:c r="B38" s="31"/>
      <x:c r="C38" s="31"/>
      <x:c r="D38" s="31"/>
    </x:row>
    <x:row r="39">
      <x:c r="A39" s="31"/>
      <x:c r="B39" s="31"/>
      <x:c r="C39" s="31"/>
      <x:c r="D39" s="31"/>
    </x:row>
    <x:row r="40">
      <x:c r="A40" s="80"/>
      <x:c r="B40" s="80"/>
      <x:c r="C40" s="80"/>
      <x:c r="D40" s="80"/>
    </x:row>
  </x:sheetData>
  <x:mergeCells>
    <x:mergeCell ref="A1:D1"/>
    <x:mergeCell ref="A6:D6"/>
    <x:mergeCell ref="A18:D18"/>
  </x:mergeCells>
  <x:conditionalFormatting sqref="B13:B13">
    <x:cfRule type="expression" dxfId="0" priority="1">
      <x:formula>OR(B13="INCOMPLETE",B13="INVALID",B13="SELECTION REQUIRED")</x:formula>
    </x:cfRule>
    <x:cfRule type="expression" dxfId="1" priority="2">
      <x:formula>OR(B13="KNOWN",B13="PROVISIONAL",B13="OFF",B13="EXCLUDED")</x:formula>
    </x:cfRule>
  </x:conditionalFormatting>
  <x:conditionalFormatting sqref="B27:B27">
    <x:cfRule type="expression" dxfId="2" priority="3">
      <x:formula>OR(B27="INCOMPLETE",B27="INVALID",B27="SELECTION REQUIRED")</x:formula>
    </x:cfRule>
    <x:cfRule type="expression" dxfId="3" priority="4">
      <x:formula>OR(B27="KNOWN",B27="PROVISIONAL",B27="OFF",B27="EXCLUDED")</x:formula>
    </x:cfRule>
  </x:conditionalFormatting>
  <x:dataValidations count="3">
    <x:dataValidation type="list" sqref="C8:C11">
      <x:formula1>"Known,Estimated,Missing"</x:formula1>
    </x:dataValidation>
    <x:dataValidation type="list" sqref="B19">
      <x:formula1>"Off,On"</x:formula1>
    </x:dataValidation>
    <x:dataValidation type="list" sqref="C20:C23">
      <x:formula1>"Known,Estimated,Missing"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42" hidden="0" customWidth="1"/>
  </x:cols>
  <x:sheetData>
    <x:row r="1" ht="28" customHeight="1">
      <x:c r="A1" s="4" t="str">
        <x:v>Profit in Bloom — Rent</x:v>
      </x:c>
      <x:c r="B1" s="4"/>
      <x:c r="C1" s="4"/>
      <x:c r="D1" s="4"/>
    </x:row>
    <x:row r="3">
      <x:c r="A3" s="40" t="str">
        <x:v>Field</x:v>
      </x:c>
      <x:c r="B3" s="40" t="str">
        <x:v>Value</x:v>
      </x:c>
      <x:c r="C3" s="40" t="str">
        <x:v>Status</x:v>
      </x:c>
      <x:c r="D3" s="40" t="str">
        <x:v>Assumption / Source</x:v>
      </x:c>
    </x:row>
    <x:row r="4">
      <x:c r="A4" s="31" t="str">
        <x:v>Evaluate Rent?</x:v>
      </x:c>
      <x:c r="B4" s="66" t="n">
        <x:f>Setup!B9</x:f>
        <x:v>0</x:v>
      </x:c>
      <x:c r="C4" s="31"/>
      <x:c r="D4" s="31"/>
    </x:row>
    <x:row r="5">
      <x:c r="A5" s="31" t="str">
        <x:v>Global Horizon (years)</x:v>
      </x:c>
      <x:c r="B5" s="66" t="n">
        <x:f>Setup!B3</x:f>
        <x:v>0</x:v>
      </x:c>
      <x:c r="C5" s="31"/>
      <x:c r="D5" s="31"/>
    </x:row>
    <x:row r="6">
      <x:c r="A6" s="31"/>
      <x:c r="B6" s="31"/>
      <x:c r="C6" s="31"/>
      <x:c r="D6" s="31"/>
    </x:row>
    <x:row r="7">
      <x:c r="A7" s="26" t="str">
        <x:v>Rent Input Horizon Years</x:v>
      </x:c>
      <x:c r="B7" s="27" t="str"/>
      <x:c r="C7" s="31" t="str"/>
      <x:c r="D7" s="31" t="str"/>
    </x:row>
    <x:row r="8">
      <x:c r="A8" s="26" t="str">
        <x:v>Rent Cost Entry Method</x:v>
      </x:c>
      <x:c r="B8" s="30" t="str"/>
      <x:c r="C8" s="31" t="str"/>
      <x:c r="D8" s="31" t="str"/>
    </x:row>
    <x:row r="9">
      <x:c r="A9" s="26" t="str">
        <x:v>All-in Rental Cost Over Horizon</x:v>
      </x:c>
      <x:c r="B9" s="67" t="str"/>
      <x:c r="C9" s="68" t="str"/>
      <x:c r="D9" s="68" t="str"/>
    </x:row>
    <x:row r="10">
      <x:c r="A10" s="26" t="str">
        <x:v>Base Rental Charges Over Horizon</x:v>
      </x:c>
      <x:c r="B10" s="67" t="str"/>
      <x:c r="C10" s="68" t="str"/>
      <x:c r="D10" s="68" t="str"/>
    </x:row>
    <x:row r="11">
      <x:c r="A11" s="26" t="str">
        <x:v>Delivery / Pickup / Transport Costs Over Horizon</x:v>
      </x:c>
      <x:c r="B11" s="67" t="str"/>
      <x:c r="C11" s="68" t="str"/>
      <x:c r="D11" s="68" t="str"/>
    </x:row>
    <x:row r="12">
      <x:c r="A12" s="26" t="str">
        <x:v>Other Required Rental Fees Over Horizon</x:v>
      </x:c>
      <x:c r="B12" s="67" t="str"/>
      <x:c r="C12" s="68" t="str"/>
      <x:c r="D12" s="68" t="str"/>
    </x:row>
    <x:row r="13">
      <x:c r="A13" s="31"/>
      <x:c r="B13" s="31"/>
      <x:c r="C13" s="31"/>
      <x:c r="D13" s="31"/>
    </x:row>
    <x:row r="14">
      <x:c r="A14" s="26" t="str">
        <x:v>Rent State</x:v>
      </x:c>
      <x:c r="B14" s="69" t="str">
        <x:f>IF(B4="","SELECTION REQUIRED",IF(B4="No","EXCLUDED",IF(OR(NOT(ISNUMBER(B5)),B5&lt;=0,NOT(ISNUMBER(B7)),B7&lt;&gt;B5,B8=""),"INCOMPLETE",IF(B8="All-in",IF(OR(NOT(ISNUMBER(B9)),B9&lt;0,NOT(OR(C9="Known",C9="Estimated")),AND(C9="Estimated",D9="")),"INCOMPLETE",IF(C9="Estimated","PROVISIONAL","KNOWN")),IF(B8="Itemized",IF(OR(NOT(ISNUMBER(B10)),B10&lt;0,NOT(ISNUMBER(B11)),B11&lt;0,NOT(ISNUMBER(B12)),B12&lt;0,NOT(OR(C10="Known",C10="Estimated")),NOT(OR(C11="Known",C11="Estimated")),NOT(OR(C12="Known",C12="Estimated")),AND(C10="Estimated",D10=""),AND(C11="Estimated",D11=""),AND(C12="Estimated",D12="")),"INCOMPLETE",IF(OR(C10="Estimated",C11="Estimated",C12="Estimated"),"PROVISIONAL","KNOWN")),"INCOMPLETE")))))</x:f>
        <x:v>SELECTION REQUIRED</x:v>
      </x:c>
      <x:c r="C14" s="31"/>
      <x:c r="D14" s="31"/>
    </x:row>
    <x:row r="15">
      <x:c r="A15" s="26" t="str">
        <x:v>Rent Economic Cost</x:v>
      </x:c>
      <x:c r="B15" s="70" t="str">
        <x:f>IF(OR(B14="KNOWN",B14="PROVISIONAL"),IF(B8="All-in",B9,B10+B11+B12),IF(B14="EXCLUDED","","INCOMPLETE"))</x:f>
        <x:v>INCOMPLETE</x:v>
      </x:c>
      <x:c r="C15" s="31"/>
      <x:c r="D15" s="31"/>
    </x:row>
    <x:row r="16">
      <x:c r="A16" s="26" t="str">
        <x:v>Rent Cost / Horizon Use Hour</x:v>
      </x:c>
      <x:c r="B16" s="70" t="str">
        <x:f>IF(NOT(OR(B14="KNOWN",B14="PROVISIONAL")),"",IF(NOT(ISNUMBER(Setup!B4)),"n/a — enter annual use hours",IF(Setup!B4=0,"n/a (0 hours)",B15/Setup!B5)))</x:f>
      </x:c>
      <x:c r="C16" s="31"/>
      <x:c r="D16" s="31"/>
    </x:row>
    <x:row r="17">
      <x:c r="A17" s="26" t="str">
        <x:v>Availability / Logistics Note</x:v>
      </x:c>
      <x:c r="B17" s="68" t="str"/>
      <x:c r="C17" s="31"/>
      <x:c r="D17" s="31"/>
    </x:row>
    <x:row r="18">
      <x:c r="A18" s="31"/>
      <x:c r="B18" s="31"/>
      <x:c r="C18" s="31"/>
      <x:c r="D18" s="31"/>
    </x:row>
    <x:row r="19">
      <x:c r="A19" s="31"/>
      <x:c r="B19" s="31"/>
      <x:c r="C19" s="31"/>
      <x:c r="D19" s="31"/>
    </x:row>
    <x:row r="20">
      <x:c r="A20" s="31"/>
      <x:c r="B20" s="31"/>
      <x:c r="C20" s="31"/>
      <x:c r="D20" s="31"/>
    </x:row>
    <x:row r="21">
      <x:c r="A21" s="31"/>
      <x:c r="B21" s="31"/>
      <x:c r="C21" s="31"/>
      <x:c r="D21" s="31"/>
    </x:row>
    <x:row r="22">
      <x:c r="A22" s="31"/>
      <x:c r="B22" s="31"/>
      <x:c r="C22" s="31"/>
      <x:c r="D22" s="31"/>
    </x:row>
    <x:row r="23">
      <x:c r="A23" s="31"/>
      <x:c r="B23" s="31"/>
      <x:c r="C23" s="31"/>
      <x:c r="D23" s="31"/>
    </x:row>
    <x:row r="24">
      <x:c r="A24" s="31"/>
      <x:c r="B24" s="31"/>
      <x:c r="C24" s="31"/>
      <x:c r="D24" s="31"/>
    </x:row>
    <x:row r="25">
      <x:c r="A25" s="31"/>
      <x:c r="B25" s="31"/>
      <x:c r="C25" s="31"/>
      <x:c r="D25" s="31"/>
    </x:row>
    <x:row r="26">
      <x:c r="A26" s="31"/>
      <x:c r="B26" s="31"/>
      <x:c r="C26" s="31"/>
      <x:c r="D26" s="31"/>
    </x:row>
    <x:row r="27">
      <x:c r="A27" s="31"/>
      <x:c r="B27" s="31"/>
      <x:c r="C27" s="31"/>
      <x:c r="D27" s="31"/>
    </x:row>
    <x:row r="28">
      <x:c r="A28" s="31"/>
      <x:c r="B28" s="31"/>
      <x:c r="C28" s="31"/>
      <x:c r="D28" s="31"/>
    </x:row>
    <x:row r="29">
      <x:c r="A29" s="31"/>
      <x:c r="B29" s="31"/>
      <x:c r="C29" s="31"/>
      <x:c r="D29" s="31"/>
    </x:row>
    <x:row r="30">
      <x:c r="A30" s="31"/>
      <x:c r="B30" s="31"/>
      <x:c r="C30" s="31"/>
      <x:c r="D30" s="31"/>
    </x:row>
    <x:row r="31">
      <x:c r="A31" s="31"/>
      <x:c r="B31" s="31"/>
      <x:c r="C31" s="31"/>
      <x:c r="D31" s="31"/>
    </x:row>
    <x:row r="32">
      <x:c r="A32" s="31"/>
      <x:c r="B32" s="31"/>
      <x:c r="C32" s="31"/>
      <x:c r="D32" s="31"/>
    </x:row>
    <x:row r="33">
      <x:c r="A33" s="31"/>
      <x:c r="B33" s="31"/>
      <x:c r="C33" s="31"/>
      <x:c r="D33" s="31"/>
    </x:row>
    <x:row r="34">
      <x:c r="A34" s="31"/>
      <x:c r="B34" s="31"/>
      <x:c r="C34" s="31"/>
      <x:c r="D34" s="31"/>
    </x:row>
    <x:row r="35">
      <x:c r="A35" s="31"/>
      <x:c r="B35" s="31"/>
      <x:c r="C35" s="31"/>
      <x:c r="D35" s="31"/>
    </x:row>
    <x:row r="36">
      <x:c r="A36" s="31"/>
      <x:c r="B36" s="31"/>
      <x:c r="C36" s="31"/>
      <x:c r="D36" s="31"/>
    </x:row>
    <x:row r="37">
      <x:c r="A37" s="31"/>
      <x:c r="B37" s="31"/>
      <x:c r="C37" s="31"/>
      <x:c r="D37" s="31"/>
    </x:row>
    <x:row r="38">
      <x:c r="A38" s="31"/>
      <x:c r="B38" s="31"/>
      <x:c r="C38" s="31"/>
      <x:c r="D38" s="31"/>
    </x:row>
    <x:row r="39">
      <x:c r="A39" s="31"/>
      <x:c r="B39" s="31"/>
      <x:c r="C39" s="31"/>
      <x:c r="D39" s="31"/>
    </x:row>
    <x:row r="40">
      <x:c r="A40" s="80"/>
      <x:c r="B40" s="80"/>
      <x:c r="C40" s="80"/>
      <x:c r="D40" s="80"/>
    </x:row>
  </x:sheetData>
  <x:mergeCells>
    <x:mergeCell ref="A1:D1"/>
  </x:mergeCells>
  <x:conditionalFormatting sqref="B14:B14">
    <x:cfRule type="expression" dxfId="4" priority="1">
      <x:formula>OR(B14="INCOMPLETE",B14="INVALID",B14="SELECTION REQUIRED")</x:formula>
    </x:cfRule>
    <x:cfRule type="expression" dxfId="5" priority="2">
      <x:formula>OR(B14="KNOWN",B14="PROVISIONAL",B14="OFF",B14="EXCLUDED")</x:formula>
    </x:cfRule>
  </x:conditionalFormatting>
  <x:dataValidations count="2">
    <x:dataValidation type="list" sqref="B8">
      <x:formula1>"All-in,Itemized"</x:formula1>
    </x:dataValidation>
    <x:dataValidation type="list" sqref="C9:C12">
      <x:formula1>"Known,Estimated,Missing"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42" hidden="0" customWidth="1"/>
  </x:cols>
  <x:sheetData>
    <x:row r="1" ht="28" customHeight="1">
      <x:c r="A1" s="4" t="str">
        <x:v>Profit in Bloom — Lease</x:v>
      </x:c>
      <x:c r="B1" s="4"/>
      <x:c r="C1" s="4"/>
      <x:c r="D1" s="4"/>
    </x:row>
    <x:row r="3">
      <x:c r="A3" s="40" t="str">
        <x:v>Field</x:v>
      </x:c>
      <x:c r="B3" s="40" t="str">
        <x:v>Value</x:v>
      </x:c>
      <x:c r="C3" s="40" t="str">
        <x:v>Status</x:v>
      </x:c>
      <x:c r="D3" s="40" t="str">
        <x:v>Assumption / Source</x:v>
      </x:c>
    </x:row>
    <x:row r="4">
      <x:c r="A4" s="31" t="str">
        <x:v>Evaluate Lease?</x:v>
      </x:c>
      <x:c r="B4" s="66" t="n">
        <x:f>Setup!B10</x:f>
        <x:v>0</x:v>
      </x:c>
      <x:c r="C4" s="31"/>
      <x:c r="D4" s="31"/>
    </x:row>
    <x:row r="5">
      <x:c r="A5" s="31" t="str">
        <x:v>Global Horizon (years)</x:v>
      </x:c>
      <x:c r="B5" s="66" t="n">
        <x:f>Setup!B3</x:f>
        <x:v>0</x:v>
      </x:c>
      <x:c r="C5" s="31"/>
      <x:c r="D5" s="31"/>
    </x:row>
    <x:row r="6">
      <x:c r="A6" s="31"/>
      <x:c r="B6" s="31"/>
      <x:c r="C6" s="31"/>
      <x:c r="D6" s="31"/>
    </x:row>
    <x:row r="7">
      <x:c r="A7" s="26" t="str">
        <x:v>Lease Input Horizon Years</x:v>
      </x:c>
      <x:c r="B7" s="27" t="str"/>
      <x:c r="C7" s="31" t="str"/>
      <x:c r="D7" s="31" t="str"/>
    </x:row>
    <x:row r="8">
      <x:c r="A8" s="26" t="str">
        <x:v>Upfront Payment</x:v>
      </x:c>
      <x:c r="B8" s="67" t="str"/>
      <x:c r="C8" s="68" t="str"/>
      <x:c r="D8" s="68" t="str"/>
    </x:row>
    <x:row r="9">
      <x:c r="A9" s="26" t="str">
        <x:v>Periodic Payment</x:v>
      </x:c>
      <x:c r="B9" s="67" t="str"/>
      <x:c r="C9" s="68" t="str"/>
      <x:c r="D9" s="68" t="str"/>
    </x:row>
    <x:row r="10">
      <x:c r="A10" s="26" t="str">
        <x:v>Number of Payments Over Horizon</x:v>
      </x:c>
      <x:c r="B10" s="72" t="str"/>
      <x:c r="C10" s="68" t="str"/>
      <x:c r="D10" s="68" t="str"/>
    </x:row>
    <x:row r="11">
      <x:c r="A11" s="26" t="str">
        <x:v>Incremental Maintenance / Other Required Lease Costs Over Horizon</x:v>
      </x:c>
      <x:c r="B11" s="67" t="str"/>
      <x:c r="C11" s="68" t="str"/>
      <x:c r="D11" s="68" t="str"/>
    </x:row>
    <x:row r="12">
      <x:c r="A12" s="26" t="str">
        <x:v>End-of-Term Treatment</x:v>
      </x:c>
      <x:c r="B12" s="30" t="str"/>
      <x:c r="C12" s="31" t="str"/>
      <x:c r="D12" s="31" t="str"/>
    </x:row>
    <x:row r="13">
      <x:c r="A13" s="26" t="str">
        <x:v>Residual Obligation Amount</x:v>
      </x:c>
      <x:c r="B13" s="67" t="str"/>
      <x:c r="C13" s="68" t="str"/>
      <x:c r="D13" s="68" t="str"/>
    </x:row>
    <x:row r="14">
      <x:c r="A14" s="26" t="str">
        <x:v>Purchase Option Price</x:v>
      </x:c>
      <x:c r="B14" s="67" t="str"/>
      <x:c r="C14" s="68" t="str"/>
      <x:c r="D14" s="68" t="str"/>
    </x:row>
    <x:row r="15">
      <x:c r="A15" s="26" t="str">
        <x:v>Expected Market Value of Acquired Asset at Horizon</x:v>
      </x:c>
      <x:c r="B15" s="67" t="str"/>
      <x:c r="C15" s="68" t="str"/>
      <x:c r="D15" s="68" t="str"/>
    </x:row>
    <x:row r="16">
      <x:c r="A16" s="26" t="str">
        <x:v>Purchase Option Occurs at Analysis Horizon?</x:v>
      </x:c>
      <x:c r="B16" s="30" t="str"/>
      <x:c r="C16" s="31" t="str"/>
      <x:c r="D16" s="31" t="str"/>
    </x:row>
    <x:row r="17">
      <x:c r="A17" s="31"/>
      <x:c r="B17" s="31"/>
      <x:c r="C17" s="31"/>
      <x:c r="D17" s="31"/>
    </x:row>
    <x:row r="18">
      <x:c r="A18" s="26" t="str">
        <x:v>Lease State</x:v>
      </x:c>
      <x:c r="B18" s="69" t="str">
        <x:f>IF(B4="","SELECTION REQUIRED",IF(B4="No","EXCLUDED",IF(OR(NOT(ISNUMBER(B5)),B5&lt;=0,NOT(ISNUMBER(B7)),B7&lt;&gt;B5,NOT(ISNUMBER(B8)),B8&lt;0,NOT(ISNUMBER(B9)),B9&lt;0,NOT(ISNUMBER(B10)),B10&lt;=0,NOT(ISNUMBER(B11)),B11&lt;0,B12="",NOT(OR(C8="Known",C8="Estimated")),NOT(OR(C9="Known",C9="Estimated")),NOT(OR(C10="Known",C10="Estimated")),NOT(OR(C11="Known",C11="Estimated")),AND(C8="Estimated",D8=""),AND(C9="Estimated",D9=""),AND(C10="Estimated",D10=""),AND(C11="Estimated",D11="")),"INCOMPLETE",IF(B12="Residual obligation payment",IF(OR(NOT(ISNUMBER(B13)),B13&lt;0,NOT(OR(C13="Known",C13="Estimated")),AND(C13="Estimated",D13="")),"INCOMPLETE",IF(OR(C8="Estimated",C9="Estimated",C10="Estimated",C11="Estimated",C13="Estimated"),"PROVISIONAL","KNOWN")),IF(B12="Exercise purchase option",IF(OR(B16&lt;&gt;"Yes",NOT(ISNUMBER(B14)),B14&lt;0,NOT(ISNUMBER(B15)),B15&lt;0,NOT(OR(C14="Known",C14="Estimated")),NOT(OR(C15="Known",C15="Estimated")),AND(C14="Estimated",D14=""),AND(C15="Estimated",D15="")),"INCOMPLETE",IF(OR(C8="Estimated",C9="Estimated",C10="Estimated",C11="Estimated",C14="Estimated",C15="Estimated"),"PROVISIONAL","KNOWN")),IF(B12="Return / no asset retained",IF(OR(C8="Estimated",C9="Estimated",C10="Estimated",C11="Estimated"),"PROVISIONAL","KNOWN"),"INCOMPLETE"))))))</x:f>
        <x:v>SELECTION REQUIRED</x:v>
      </x:c>
      <x:c r="C18" s="31"/>
      <x:c r="D18" s="31"/>
    </x:row>
    <x:row r="19">
      <x:c r="A19" s="26" t="str">
        <x:v>Lease Base Cost</x:v>
      </x:c>
      <x:c r="B19" s="70" t="str">
        <x:f>IF(OR(B18="KNOWN",B18="PROVISIONAL"),B8+B9*B10+B11,"")</x:f>
      </x:c>
      <x:c r="C19" s="31"/>
      <x:c r="D19" s="31"/>
    </x:row>
    <x:row r="20">
      <x:c r="A20" s="26" t="str">
        <x:v>Lease Economic Cost</x:v>
      </x:c>
      <x:c r="B20" s="70" t="str">
        <x:f>IF(NOT(OR(B18="KNOWN",B18="PROVISIONAL")),IF(B18="EXCLUDED","","INCOMPLETE"),IF(B12="Residual obligation payment",B19+B13,IF(B12="Exercise purchase option",B19+B14-B15,B19)))</x:f>
        <x:v>INCOMPLETE</x:v>
      </x:c>
      <x:c r="C20" s="31"/>
      <x:c r="D20" s="31"/>
    </x:row>
    <x:row r="21">
      <x:c r="A21" s="26" t="str">
        <x:v>Lease Cost / Horizon Use Hour</x:v>
      </x:c>
      <x:c r="B21" s="70" t="str">
        <x:f>IF(NOT(OR(B18="KNOWN",B18="PROVISIONAL")),"",IF(NOT(ISNUMBER(Setup!B4)),"n/a — enter annual use hours",IF(Setup!B4=0,"n/a (0 hours)",B20/Setup!B5)))</x:f>
      </x:c>
      <x:c r="C21" s="31"/>
      <x:c r="D21" s="31"/>
    </x:row>
    <x:row r="22">
      <x:c r="A22" s="26" t="str">
        <x:v>Restrictions / Flexibility Note</x:v>
      </x:c>
      <x:c r="B22" s="68" t="str"/>
      <x:c r="C22" s="31"/>
      <x:c r="D22" s="31"/>
    </x:row>
    <x:row r="23">
      <x:c r="A23" s="31"/>
      <x:c r="B23" s="31"/>
      <x:c r="C23" s="31"/>
      <x:c r="D23" s="31"/>
    </x:row>
    <x:row r="24">
      <x:c r="A24" s="31"/>
      <x:c r="B24" s="31"/>
      <x:c r="C24" s="31"/>
      <x:c r="D24" s="31"/>
    </x:row>
    <x:row r="25">
      <x:c r="A25" s="31"/>
      <x:c r="B25" s="31"/>
      <x:c r="C25" s="31"/>
      <x:c r="D25" s="31"/>
    </x:row>
    <x:row r="26">
      <x:c r="A26" s="31"/>
      <x:c r="B26" s="31"/>
      <x:c r="C26" s="31"/>
      <x:c r="D26" s="31"/>
    </x:row>
    <x:row r="27">
      <x:c r="A27" s="31"/>
      <x:c r="B27" s="31"/>
      <x:c r="C27" s="31"/>
      <x:c r="D27" s="31"/>
    </x:row>
    <x:row r="28">
      <x:c r="A28" s="31"/>
      <x:c r="B28" s="31"/>
      <x:c r="C28" s="31"/>
      <x:c r="D28" s="31"/>
    </x:row>
    <x:row r="29">
      <x:c r="A29" s="31"/>
      <x:c r="B29" s="31"/>
      <x:c r="C29" s="31"/>
      <x:c r="D29" s="31"/>
    </x:row>
    <x:row r="30">
      <x:c r="A30" s="31"/>
      <x:c r="B30" s="31"/>
      <x:c r="C30" s="31"/>
      <x:c r="D30" s="31"/>
    </x:row>
    <x:row r="31">
      <x:c r="A31" s="31"/>
      <x:c r="B31" s="31"/>
      <x:c r="C31" s="31"/>
      <x:c r="D31" s="31"/>
    </x:row>
    <x:row r="32">
      <x:c r="A32" s="31"/>
      <x:c r="B32" s="31"/>
      <x:c r="C32" s="31"/>
      <x:c r="D32" s="31"/>
    </x:row>
    <x:row r="33">
      <x:c r="A33" s="31"/>
      <x:c r="B33" s="31"/>
      <x:c r="C33" s="31"/>
      <x:c r="D33" s="31"/>
    </x:row>
    <x:row r="34">
      <x:c r="A34" s="31"/>
      <x:c r="B34" s="31"/>
      <x:c r="C34" s="31"/>
      <x:c r="D34" s="31"/>
    </x:row>
    <x:row r="35">
      <x:c r="A35" s="31"/>
      <x:c r="B35" s="31"/>
      <x:c r="C35" s="31"/>
      <x:c r="D35" s="31"/>
    </x:row>
    <x:row r="36">
      <x:c r="A36" s="31"/>
      <x:c r="B36" s="31"/>
      <x:c r="C36" s="31"/>
      <x:c r="D36" s="31"/>
    </x:row>
    <x:row r="37">
      <x:c r="A37" s="31"/>
      <x:c r="B37" s="31"/>
      <x:c r="C37" s="31"/>
      <x:c r="D37" s="31"/>
    </x:row>
    <x:row r="38">
      <x:c r="A38" s="31"/>
      <x:c r="B38" s="31"/>
      <x:c r="C38" s="31"/>
      <x:c r="D38" s="31"/>
    </x:row>
    <x:row r="39">
      <x:c r="A39" s="31"/>
      <x:c r="B39" s="31"/>
      <x:c r="C39" s="31"/>
      <x:c r="D39" s="31"/>
    </x:row>
    <x:row r="40">
      <x:c r="A40" s="80"/>
      <x:c r="B40" s="80"/>
      <x:c r="C40" s="80"/>
      <x:c r="D40" s="80"/>
    </x:row>
  </x:sheetData>
  <x:mergeCells>
    <x:mergeCell ref="A1:D1"/>
  </x:mergeCells>
  <x:conditionalFormatting sqref="B18:B18">
    <x:cfRule type="expression" dxfId="6" priority="1">
      <x:formula>OR(B18="INCOMPLETE",B18="INVALID",B18="SELECTION REQUIRED")</x:formula>
    </x:cfRule>
    <x:cfRule type="expression" dxfId="7" priority="2">
      <x:formula>OR(B18="KNOWN",B18="PROVISIONAL",B18="OFF",B18="EXCLUDED")</x:formula>
    </x:cfRule>
  </x:conditionalFormatting>
  <x:dataValidations count="4">
    <x:dataValidation type="list" sqref="B12">
      <x:formula1>"Return / no asset retained,Residual obligation payment,Exercise purchase option"</x:formula1>
    </x:dataValidation>
    <x:dataValidation type="list" sqref="B16">
      <x:formula1>"Yes,No"</x:formula1>
    </x:dataValidation>
    <x:dataValidation type="list" sqref="C8:C11">
      <x:formula1>"Known,Estimated,Missing"</x:formula1>
    </x:dataValidation>
    <x:dataValidation type="list" sqref="C13:C15">
      <x:formula1>"Known,Estimated,Missing"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42" hidden="0" customWidth="1"/>
  </x:cols>
  <x:sheetData>
    <x:row r="1" ht="28" customHeight="1">
      <x:c r="A1" s="4" t="str">
        <x:v>Profit in Bloom — Keep Existing</x:v>
      </x:c>
      <x:c r="B1" s="4"/>
      <x:c r="C1" s="4"/>
      <x:c r="D1" s="4"/>
    </x:row>
    <x:row r="3">
      <x:c r="A3" s="40" t="str">
        <x:v>Field</x:v>
      </x:c>
      <x:c r="B3" s="40" t="str">
        <x:v>Value</x:v>
      </x:c>
      <x:c r="C3" s="40" t="str">
        <x:v>Status</x:v>
      </x:c>
      <x:c r="D3" s="40" t="str">
        <x:v>Assumption / Source</x:v>
      </x:c>
    </x:row>
    <x:row r="4">
      <x:c r="A4" s="31" t="str">
        <x:v>Evaluate Keep?</x:v>
      </x:c>
      <x:c r="B4" s="66" t="n">
        <x:f>Setup!B11</x:f>
        <x:v>0</x:v>
      </x:c>
      <x:c r="C4" s="31"/>
      <x:c r="D4" s="31"/>
    </x:row>
    <x:row r="5">
      <x:c r="A5" s="31" t="str">
        <x:v>Global Horizon (years)</x:v>
      </x:c>
      <x:c r="B5" s="66" t="n">
        <x:f>Setup!B3</x:f>
        <x:v>0</x:v>
      </x:c>
      <x:c r="C5" s="31"/>
      <x:c r="D5" s="31"/>
    </x:row>
    <x:row r="6">
      <x:c r="A6" s="31" t="str">
        <x:v>Currently Own Asset?</x:v>
      </x:c>
      <x:c r="B6" s="66" t="n">
        <x:f>Setup!B6</x:f>
        <x:v>0</x:v>
      </x:c>
      <x:c r="C6" s="31"/>
      <x:c r="D6" s="31"/>
    </x:row>
    <x:row r="7">
      <x:c r="A7" s="31"/>
      <x:c r="B7" s="31"/>
      <x:c r="C7" s="31"/>
      <x:c r="D7" s="31"/>
    </x:row>
    <x:row r="8">
      <x:c r="A8" s="26" t="str">
        <x:v>Keep Input Horizon Years</x:v>
      </x:c>
      <x:c r="B8" s="27" t="str"/>
      <x:c r="C8" s="31" t="str"/>
      <x:c r="D8" s="31" t="str"/>
    </x:row>
    <x:row r="9">
      <x:c r="A9" s="26" t="str">
        <x:v>Current Market Value Today</x:v>
      </x:c>
      <x:c r="B9" s="67" t="str"/>
      <x:c r="C9" s="68" t="str"/>
      <x:c r="D9" s="68" t="str"/>
    </x:row>
    <x:row r="10">
      <x:c r="A10" s="26" t="str">
        <x:v>Expected Market Resale Value at Horizon</x:v>
      </x:c>
      <x:c r="B10" s="67" t="str"/>
      <x:c r="C10" s="68" t="str"/>
      <x:c r="D10" s="68" t="str"/>
    </x:row>
    <x:row r="11">
      <x:c r="A11" s="26" t="str">
        <x:v>Maintenance &amp; Repairs Over Horizon</x:v>
      </x:c>
      <x:c r="B11" s="67" t="str"/>
      <x:c r="C11" s="68" t="str"/>
      <x:c r="D11" s="68" t="str"/>
    </x:row>
    <x:row r="12">
      <x:c r="A12" s="26" t="str">
        <x:v>Avoidable Ownership Costs Over Horizon</x:v>
      </x:c>
      <x:c r="B12" s="67" t="str"/>
      <x:c r="C12" s="68" t="str"/>
      <x:c r="D12" s="68" t="str"/>
    </x:row>
    <x:row r="13">
      <x:c r="A13" s="26" t="str">
        <x:v>Historical Purchase Price (display only)</x:v>
      </x:c>
      <x:c r="B13" s="67" t="str"/>
      <x:c r="C13" s="31" t="str"/>
      <x:c r="D13" s="31" t="str"/>
    </x:row>
    <x:row r="14">
      <x:c r="A14" s="31"/>
      <x:c r="B14" s="31"/>
      <x:c r="C14" s="31"/>
      <x:c r="D14" s="31"/>
    </x:row>
    <x:row r="15">
      <x:c r="A15" s="26" t="str">
        <x:v>Keep State</x:v>
      </x:c>
      <x:c r="B15" s="69" t="str">
        <x:f>IF(B4="","SELECTION REQUIRED",IF(B4="No","EXCLUDED",IF(B6&lt;&gt;"Yes","INVALID",IF(OR(NOT(ISNUMBER(B5)),B5&lt;=0,NOT(ISNUMBER(B8)),B8&lt;&gt;B5,NOT(ISNUMBER(B9)),B9&lt;0,NOT(ISNUMBER(B10)),B10&lt;0,NOT(ISNUMBER(B11)),B11&lt;0,NOT(ISNUMBER(B12)),B12&lt;0,NOT(OR(C9="Known",C9="Estimated")),NOT(OR(C10="Known",C10="Estimated")),NOT(OR(C11="Known",C11="Estimated")),NOT(OR(C12="Known",C12="Estimated")),AND(C9="Estimated",D9=""),AND(C10="Estimated",D10=""),AND(C11="Estimated",D11=""),AND(C12="Estimated",D12="")),"INCOMPLETE",IF(OR(C9="Estimated",C10="Estimated",C11="Estimated",C12="Estimated"),"PROVISIONAL","KNOWN")))))</x:f>
        <x:v>SELECTION REQUIRED</x:v>
      </x:c>
      <x:c r="C15" s="31"/>
      <x:c r="D15" s="31"/>
    </x:row>
    <x:row r="16">
      <x:c r="A16" s="26" t="str">
        <x:v>Keep Economic Cost</x:v>
      </x:c>
      <x:c r="B16" s="70" t="str">
        <x:f>IF(OR(B15="KNOWN",B15="PROVISIONAL"),B9+B11+B12-B10,IF(B15="EXCLUDED","","INCOMPLETE"))</x:f>
        <x:v>INCOMPLETE</x:v>
      </x:c>
      <x:c r="C16" s="31"/>
      <x:c r="D16" s="31"/>
    </x:row>
    <x:row r="17">
      <x:c r="A17" s="26" t="str">
        <x:v>Keep Cost / Horizon Use Hour</x:v>
      </x:c>
      <x:c r="B17" s="70" t="str">
        <x:f>IF(NOT(OR(B15="KNOWN",B15="PROVISIONAL")),"",IF(NOT(ISNUMBER(Setup!B4)),"n/a — enter annual use hours",IF(Setup!B4=0,"n/a (0 hours)",B16/Setup!B5)))</x:f>
      </x:c>
      <x:c r="C17" s="31"/>
      <x:c r="D17" s="31"/>
    </x:row>
    <x:row r="18">
      <x:c r="A18" s="26" t="str">
        <x:v>Reliability / Downtime Note</x:v>
      </x:c>
      <x:c r="B18" s="68" t="str"/>
      <x:c r="C18" s="31"/>
      <x:c r="D18" s="31"/>
    </x:row>
    <x:row r="19">
      <x:c r="A19" s="31"/>
      <x:c r="B19" s="31"/>
      <x:c r="C19" s="31"/>
      <x:c r="D19" s="31"/>
    </x:row>
    <x:row r="20">
      <x:c r="A20" s="31"/>
      <x:c r="B20" s="31"/>
      <x:c r="C20" s="31"/>
      <x:c r="D20" s="31"/>
    </x:row>
    <x:row r="21">
      <x:c r="A21" s="31"/>
      <x:c r="B21" s="31"/>
      <x:c r="C21" s="31"/>
      <x:c r="D21" s="31"/>
    </x:row>
    <x:row r="22">
      <x:c r="A22" s="31"/>
      <x:c r="B22" s="31"/>
      <x:c r="C22" s="31"/>
      <x:c r="D22" s="31"/>
    </x:row>
    <x:row r="23">
      <x:c r="A23" s="31"/>
      <x:c r="B23" s="31"/>
      <x:c r="C23" s="31"/>
      <x:c r="D23" s="31"/>
    </x:row>
    <x:row r="24">
      <x:c r="A24" s="31"/>
      <x:c r="B24" s="31"/>
      <x:c r="C24" s="31"/>
      <x:c r="D24" s="31"/>
    </x:row>
    <x:row r="25">
      <x:c r="A25" s="31"/>
      <x:c r="B25" s="31"/>
      <x:c r="C25" s="31"/>
      <x:c r="D25" s="31"/>
    </x:row>
    <x:row r="26">
      <x:c r="A26" s="31"/>
      <x:c r="B26" s="31"/>
      <x:c r="C26" s="31"/>
      <x:c r="D26" s="31"/>
    </x:row>
    <x:row r="27">
      <x:c r="A27" s="31"/>
      <x:c r="B27" s="31"/>
      <x:c r="C27" s="31"/>
      <x:c r="D27" s="31"/>
    </x:row>
    <x:row r="28">
      <x:c r="A28" s="31"/>
      <x:c r="B28" s="31"/>
      <x:c r="C28" s="31"/>
      <x:c r="D28" s="31"/>
    </x:row>
    <x:row r="29">
      <x:c r="A29" s="31"/>
      <x:c r="B29" s="31"/>
      <x:c r="C29" s="31"/>
      <x:c r="D29" s="31"/>
    </x:row>
    <x:row r="30">
      <x:c r="A30" s="31"/>
      <x:c r="B30" s="31"/>
      <x:c r="C30" s="31"/>
      <x:c r="D30" s="31"/>
    </x:row>
    <x:row r="31">
      <x:c r="A31" s="31"/>
      <x:c r="B31" s="31"/>
      <x:c r="C31" s="31"/>
      <x:c r="D31" s="31"/>
    </x:row>
    <x:row r="32">
      <x:c r="A32" s="31"/>
      <x:c r="B32" s="31"/>
      <x:c r="C32" s="31"/>
      <x:c r="D32" s="31"/>
    </x:row>
    <x:row r="33">
      <x:c r="A33" s="31"/>
      <x:c r="B33" s="31"/>
      <x:c r="C33" s="31"/>
      <x:c r="D33" s="31"/>
    </x:row>
    <x:row r="34">
      <x:c r="A34" s="31"/>
      <x:c r="B34" s="31"/>
      <x:c r="C34" s="31"/>
      <x:c r="D34" s="31"/>
    </x:row>
    <x:row r="35">
      <x:c r="A35" s="31"/>
      <x:c r="B35" s="31"/>
      <x:c r="C35" s="31"/>
      <x:c r="D35" s="31"/>
    </x:row>
    <x:row r="36">
      <x:c r="A36" s="31"/>
      <x:c r="B36" s="31"/>
      <x:c r="C36" s="31"/>
      <x:c r="D36" s="31"/>
    </x:row>
    <x:row r="37">
      <x:c r="A37" s="31"/>
      <x:c r="B37" s="31"/>
      <x:c r="C37" s="31"/>
      <x:c r="D37" s="31"/>
    </x:row>
    <x:row r="38">
      <x:c r="A38" s="31"/>
      <x:c r="B38" s="31"/>
      <x:c r="C38" s="31"/>
      <x:c r="D38" s="31"/>
    </x:row>
    <x:row r="39">
      <x:c r="A39" s="31"/>
      <x:c r="B39" s="31"/>
      <x:c r="C39" s="31"/>
      <x:c r="D39" s="31"/>
    </x:row>
    <x:row r="40">
      <x:c r="A40" s="80"/>
      <x:c r="B40" s="80"/>
      <x:c r="C40" s="80"/>
      <x:c r="D40" s="80"/>
    </x:row>
  </x:sheetData>
  <x:mergeCells>
    <x:mergeCell ref="A1:D1"/>
  </x:mergeCells>
  <x:conditionalFormatting sqref="B15:B15">
    <x:cfRule type="expression" dxfId="8" priority="1">
      <x:formula>OR(B15="INCOMPLETE",B15="INVALID",B15="SELECTION REQUIRED")</x:formula>
    </x:cfRule>
    <x:cfRule type="expression" dxfId="9" priority="2">
      <x:formula>OR(B15="KNOWN",B15="PROVISIONAL",B15="OFF",B15="EXCLUDED")</x:formula>
    </x:cfRule>
  </x:conditionalFormatting>
  <x:dataValidations count="1">
    <x:dataValidation type="list" sqref="C9:C12">
      <x:formula1>"Known,Estimated,Missing"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42" hidden="0" customWidth="1"/>
  </x:cols>
  <x:sheetData>
    <x:row r="1" ht="28" customHeight="1">
      <x:c r="A1" s="4" t="str">
        <x:v>Profit in Bloom — Sell / Disposition</x:v>
      </x:c>
      <x:c r="B1" s="4"/>
      <x:c r="C1" s="4"/>
      <x:c r="D1" s="4"/>
    </x:row>
    <x:row r="3">
      <x:c r="A3" s="40" t="str">
        <x:v>Field</x:v>
      </x:c>
      <x:c r="B3" s="40" t="str">
        <x:v>Value</x:v>
      </x:c>
      <x:c r="C3" s="40" t="str">
        <x:v>Status</x:v>
      </x:c>
      <x:c r="D3" s="40" t="str">
        <x:v>Assumption / Source</x:v>
      </x:c>
    </x:row>
    <x:row r="4">
      <x:c r="A4" s="31" t="str">
        <x:v>Evaluate Sell?</x:v>
      </x:c>
      <x:c r="B4" s="66" t="n">
        <x:f>Setup!B12</x:f>
        <x:v>0</x:v>
      </x:c>
      <x:c r="C4" s="31"/>
      <x:c r="D4" s="31"/>
    </x:row>
    <x:row r="5">
      <x:c r="A5" s="31" t="str">
        <x:v>Currently Own Asset?</x:v>
      </x:c>
      <x:c r="B5" s="66" t="n">
        <x:f>Setup!B6</x:f>
        <x:v>0</x:v>
      </x:c>
      <x:c r="C5" s="31"/>
      <x:c r="D5" s="31"/>
    </x:row>
    <x:row r="6">
      <x:c r="A6" s="31"/>
      <x:c r="B6" s="31"/>
      <x:c r="C6" s="31"/>
      <x:c r="D6" s="31"/>
    </x:row>
    <x:row r="7">
      <x:c r="A7" s="26" t="str">
        <x:v>Expected Sale Proceeds</x:v>
      </x:c>
      <x:c r="B7" s="67" t="str"/>
      <x:c r="C7" s="68" t="str"/>
      <x:c r="D7" s="68" t="str"/>
    </x:row>
    <x:row r="8">
      <x:c r="A8" s="26" t="str">
        <x:v>Transaction / Disposal Costs</x:v>
      </x:c>
      <x:c r="B8" s="67" t="str"/>
      <x:c r="C8" s="68" t="str"/>
      <x:c r="D8" s="68" t="str"/>
    </x:row>
    <x:row r="9">
      <x:c r="A9" s="26" t="str">
        <x:v>Debt Payoff Required to Sell</x:v>
      </x:c>
      <x:c r="B9" s="67" t="str"/>
      <x:c r="C9" s="68" t="str"/>
      <x:c r="D9" s="68" t="str"/>
    </x:row>
    <x:row r="10">
      <x:c r="A10" s="26" t="str">
        <x:v>Capability Still Required After Sale?</x:v>
      </x:c>
      <x:c r="B10" s="30" t="str"/>
      <x:c r="C10" s="31" t="str"/>
      <x:c r="D10" s="31" t="str"/>
    </x:row>
    <x:row r="11">
      <x:c r="A11" s="26" t="str">
        <x:v>Post-Sale Access Path</x:v>
      </x:c>
      <x:c r="B11" s="30" t="str"/>
      <x:c r="C11" s="31" t="str"/>
      <x:c r="D11" s="31" t="str"/>
    </x:row>
    <x:row r="12">
      <x:c r="A12" s="26" t="str">
        <x:v>Other Existing Capacity Note</x:v>
      </x:c>
      <x:c r="B12" s="30" t="str"/>
      <x:c r="C12" s="31" t="str"/>
      <x:c r="D12" s="31" t="str"/>
    </x:row>
    <x:row r="13">
      <x:c r="A13" s="26" t="str">
        <x:v>Sell Qualitative Note</x:v>
      </x:c>
      <x:c r="B13" s="30" t="str"/>
      <x:c r="C13" s="31" t="str"/>
      <x:c r="D13" s="31" t="str"/>
    </x:row>
    <x:row r="14">
      <x:c r="A14" s="31"/>
      <x:c r="B14" s="31"/>
      <x:c r="C14" s="31"/>
      <x:c r="D14" s="31"/>
    </x:row>
    <x:row r="15">
      <x:c r="A15" s="26" t="str">
        <x:v>Sell Cash State</x:v>
      </x:c>
      <x:c r="B15" s="69" t="str">
        <x:f>IF(B4="","SELECTION REQUIRED",IF(B4="No","EXCLUDED",IF(B5&lt;&gt;"Yes","INVALID",IF(OR(NOT(ISNUMBER(B7)),B7&lt;0,NOT(ISNUMBER(B8)),B8&lt;0,NOT(ISNUMBER(B9)),B9&lt;0,NOT(OR(C7="Known",C7="Estimated")),NOT(OR(C8="Known",C8="Estimated")),NOT(OR(C9="Known",C9="Estimated")),AND(C7="Estimated",D7=""),AND(C8="Estimated",D8=""),AND(C9="Estimated",D9="")),"INCOMPLETE",IF(OR(C7="Estimated",C8="Estimated",C9="Estimated"),"PROVISIONAL","KNOWN")))))</x:f>
        <x:v>SELECTION REQUIRED</x:v>
      </x:c>
      <x:c r="C15" s="31"/>
      <x:c r="D15" s="31"/>
    </x:row>
    <x:row r="16">
      <x:c r="A16" s="26" t="str">
        <x:v>Net Cash Released / (Shortfall)</x:v>
      </x:c>
      <x:c r="B16" s="70" t="str">
        <x:f>IF(OR(B15="KNOWN",B15="PROVISIONAL"),B7-B8-B9,"")</x:f>
      </x:c>
      <x:c r="C16" s="31"/>
      <x:c r="D16" s="31"/>
    </x:row>
    <x:row r="17">
      <x:c r="A17" s="26" t="str">
        <x:v>Sell Decision Context</x:v>
      </x:c>
      <x:c r="B17" s="69" t="str">
        <x:f>IF(NOT(OR(B15="KNOWN",B15="PROVISIONAL")),B15,IF(B10="","INCOMPLETE",IF(B10="No",B15,IF(B11="","INCOMPLETE",IF(OR(B19="KNOWN",B19="PROVISIONAL"),IF(OR(B15="PROVISIONAL",B19="PROVISIONAL"),"PROVISIONAL","KNOWN"),"INCOMPLETE")))))</x:f>
        <x:v>SELECTION REQUIRED</x:v>
      </x:c>
      <x:c r="C17" s="31"/>
      <x:c r="D17" s="31"/>
    </x:row>
    <x:row r="18">
      <x:c r="A18" s="26" t="str">
        <x:v>Access Dependency Message</x:v>
      </x:c>
      <x:c r="B18" s="69" t="str">
        <x:f>IF(B17&lt;&gt;"INCOMPLETE","",IF(B10="Yes",IF(B11="","Identify a post-sale access path.",IF(B11="Use other existing capacity","Describe the existing capacity that will satisfy the need.","Activate and complete the selected post-sale economic path.")),""))</x:f>
      </x:c>
      <x:c r="C18" s="31"/>
      <x:c r="D18" s="31"/>
    </x:row>
    <x:row r="19">
      <x:c r="A19" s="84" t="str">
        <x:v>Selected Access Path State</x:v>
      </x:c>
      <x:c r="B19" s="86" t="str">
        <x:f>IF(B11="Rent",Rent!B14,IF(B11="Lease",Lease!B18,IF(B11="Buy replacement",Buy!B13,IF(B11="Use other existing capacity",IF(B12&lt;&gt;"","KNOWN","INCOMPLETE"),""))))</x:f>
      </x:c>
      <x:c r="C19" s="31"/>
      <x:c r="D19" s="31"/>
    </x:row>
    <x:row r="20">
      <x:c r="A20" s="31"/>
      <x:c r="B20" s="31"/>
      <x:c r="C20" s="31"/>
      <x:c r="D20" s="31"/>
    </x:row>
    <x:row r="21">
      <x:c r="A21" s="31"/>
      <x:c r="B21" s="31"/>
      <x:c r="C21" s="31"/>
      <x:c r="D21" s="31"/>
    </x:row>
    <x:row r="22">
      <x:c r="A22" s="31"/>
      <x:c r="B22" s="31"/>
      <x:c r="C22" s="31"/>
      <x:c r="D22" s="31"/>
    </x:row>
    <x:row r="23">
      <x:c r="A23" s="31"/>
      <x:c r="B23" s="31"/>
      <x:c r="C23" s="31"/>
      <x:c r="D23" s="31"/>
    </x:row>
    <x:row r="24">
      <x:c r="A24" s="31"/>
      <x:c r="B24" s="31"/>
      <x:c r="C24" s="31"/>
      <x:c r="D24" s="31"/>
    </x:row>
    <x:row r="25">
      <x:c r="A25" s="31"/>
      <x:c r="B25" s="31"/>
      <x:c r="C25" s="31"/>
      <x:c r="D25" s="31"/>
    </x:row>
    <x:row r="26">
      <x:c r="A26" s="31"/>
      <x:c r="B26" s="31"/>
      <x:c r="C26" s="31"/>
      <x:c r="D26" s="31"/>
    </x:row>
    <x:row r="27">
      <x:c r="A27" s="31"/>
      <x:c r="B27" s="31"/>
      <x:c r="C27" s="31"/>
      <x:c r="D27" s="31"/>
    </x:row>
    <x:row r="28">
      <x:c r="A28" s="31"/>
      <x:c r="B28" s="31"/>
      <x:c r="C28" s="31"/>
      <x:c r="D28" s="31"/>
    </x:row>
    <x:row r="29">
      <x:c r="A29" s="31"/>
      <x:c r="B29" s="31"/>
      <x:c r="C29" s="31"/>
      <x:c r="D29" s="31"/>
    </x:row>
    <x:row r="30">
      <x:c r="A30" s="31"/>
      <x:c r="B30" s="31"/>
      <x:c r="C30" s="31"/>
      <x:c r="D30" s="31"/>
    </x:row>
    <x:row r="31">
      <x:c r="A31" s="31"/>
      <x:c r="B31" s="31"/>
      <x:c r="C31" s="31"/>
      <x:c r="D31" s="31"/>
    </x:row>
    <x:row r="32">
      <x:c r="A32" s="31"/>
      <x:c r="B32" s="31"/>
      <x:c r="C32" s="31"/>
      <x:c r="D32" s="31"/>
    </x:row>
    <x:row r="33">
      <x:c r="A33" s="31"/>
      <x:c r="B33" s="31"/>
      <x:c r="C33" s="31"/>
      <x:c r="D33" s="31"/>
    </x:row>
    <x:row r="34">
      <x:c r="A34" s="31"/>
      <x:c r="B34" s="31"/>
      <x:c r="C34" s="31"/>
      <x:c r="D34" s="31"/>
    </x:row>
    <x:row r="35">
      <x:c r="A35" s="31"/>
      <x:c r="B35" s="31"/>
      <x:c r="C35" s="31"/>
      <x:c r="D35" s="31"/>
    </x:row>
    <x:row r="36">
      <x:c r="A36" s="31"/>
      <x:c r="B36" s="31"/>
      <x:c r="C36" s="31"/>
      <x:c r="D36" s="31"/>
    </x:row>
    <x:row r="37">
      <x:c r="A37" s="31"/>
      <x:c r="B37" s="31"/>
      <x:c r="C37" s="31"/>
      <x:c r="D37" s="31"/>
    </x:row>
    <x:row r="38">
      <x:c r="A38" s="31"/>
      <x:c r="B38" s="31"/>
      <x:c r="C38" s="31"/>
      <x:c r="D38" s="31"/>
    </x:row>
    <x:row r="39">
      <x:c r="A39" s="31"/>
      <x:c r="B39" s="31"/>
      <x:c r="C39" s="31"/>
      <x:c r="D39" s="31"/>
    </x:row>
    <x:row r="40">
      <x:c r="A40" s="80"/>
      <x:c r="B40" s="80"/>
      <x:c r="C40" s="80"/>
      <x:c r="D40" s="80"/>
    </x:row>
  </x:sheetData>
  <x:mergeCells>
    <x:mergeCell ref="A1:D1"/>
  </x:mergeCells>
  <x:conditionalFormatting sqref="B15:B15">
    <x:cfRule type="expression" dxfId="10" priority="1">
      <x:formula>OR(B15="INCOMPLETE",B15="INVALID",B15="SELECTION REQUIRED")</x:formula>
    </x:cfRule>
    <x:cfRule type="expression" dxfId="11" priority="2">
      <x:formula>OR(B15="KNOWN",B15="PROVISIONAL",B15="OFF",B15="EXCLUDED")</x:formula>
    </x:cfRule>
  </x:conditionalFormatting>
  <x:conditionalFormatting sqref="B17:B17">
    <x:cfRule type="expression" dxfId="12" priority="3">
      <x:formula>OR(B17="INCOMPLETE",B17="INVALID",B17="SELECTION REQUIRED")</x:formula>
    </x:cfRule>
    <x:cfRule type="expression" dxfId="13" priority="4">
      <x:formula>OR(B17="KNOWN",B17="PROVISIONAL",B17="OFF",B17="EXCLUDED")</x:formula>
    </x:cfRule>
  </x:conditionalFormatting>
  <x:conditionalFormatting sqref="B19:B19">
    <x:cfRule type="expression" dxfId="22" priority="5">
      <x:formula>OR(B19="INCOMPLETE",B19="INVALID",B19="SELECTION REQUIRED")</x:formula>
    </x:cfRule>
    <x:cfRule type="expression" dxfId="23" priority="6">
      <x:formula>OR(B19="KNOWN",B19="PROVISIONAL",B19="OFF",B19="EXCLUDED")</x:formula>
    </x:cfRule>
  </x:conditionalFormatting>
  <x:dataValidations count="3">
    <x:dataValidation type="list" sqref="C7:C9">
      <x:formula1>"Known,Estimated,Missing"</x:formula1>
    </x:dataValidation>
    <x:dataValidation type="list" sqref="B10">
      <x:formula1>"Yes,No"</x:formula1>
    </x:dataValidation>
    <x:dataValidation type="list" sqref="B11">
      <x:formula1>"Rent,Lease,Buy replacement,Use other existing capacity"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0" hidden="0" customWidth="1"/>
    <x:col min="4" max="4" width="18" hidden="0" customWidth="1"/>
    <x:col min="5" max="5" width="18" hidden="0" customWidth="1"/>
    <x:col min="6" max="6" width="36" hidden="0" customWidth="1"/>
    <x:col min="7" max="7" width="40" hidden="0" customWidth="1"/>
  </x:cols>
  <x:sheetData>
    <x:row r="1" ht="28" customHeight="1">
      <x:c r="A1" s="4" t="str">
        <x:v>Profit in Bloom — Equipment Decision Comparison</x:v>
      </x:c>
      <x:c r="B1" s="4"/>
      <x:c r="C1" s="4"/>
      <x:c r="D1" s="4"/>
      <x:c r="E1" s="4"/>
      <x:c r="F1" s="4"/>
      <x:c r="G1" s="4"/>
    </x:row>
    <x:row r="3">
      <x:c r="A3" s="40" t="str">
        <x:v>Path</x:v>
      </x:c>
      <x:c r="B3" s="40" t="str">
        <x:v>Selector</x:v>
      </x:c>
      <x:c r="C3" s="40" t="str">
        <x:v>State</x:v>
      </x:c>
      <x:c r="D3" s="40" t="str">
        <x:v>Economic Cost</x:v>
      </x:c>
      <x:c r="E3" s="40" t="str">
        <x:v>Cost / Hour</x:v>
      </x:c>
      <x:c r="F3" s="40" t="str">
        <x:v>Capital / Commitment</x:v>
      </x:c>
      <x:c r="G3" s="40" t="str">
        <x:v>Notes</x:v>
      </x:c>
    </x:row>
    <x:row r="4">
      <x:c r="A4" t="str">
        <x:v>Buy</x:v>
      </x:c>
      <x:c r="B4" s="46" t="str">
        <x:f>IF(OR(Setup!B8="Yes",Setup!B8="No"),Setup!B8,"")</x:f>
      </x:c>
      <x:c r="C4" s="46" t="str">
        <x:f>Buy!B13</x:f>
        <x:v>SELECTION REQUIRED</x:v>
      </x:c>
      <x:c r="D4" s="58" t="str">
        <x:f>IF(OR(Buy!B13="KNOWN",Buy!B13="PROVISIONAL"),Buy!B14,"")</x:f>
      </x:c>
      <x:c r="E4" s="58" t="str">
        <x:f>IF(OR(ISNUMBER(Buy!B15),Buy!B15="n/a — enter annual use hours",Buy!B15="n/a (0 hours)"),Buy!B15,"")</x:f>
      </x:c>
      <x:c r="F4" s="46" t="str">
        <x:f>IF(OR(Buy!B13="KNOWN",Buy!B13="PROVISIONAL"),IF(Buy!B19="On","Upfront cash: "&amp;TEXT(Buy!B20,"$#,##0")&amp;"; Monthly payment: "&amp;TEXT(Buy!B24,"$#,##0"),"Acquisition outlay: "&amp;TEXT(Buy!B8+Buy!B9,"$#,##0")),"")</x:f>
      </x:c>
      <x:c r="G4" s="46" t="str">
        <x:f>IF(Buy!B16="","",Buy!B16)</x:f>
      </x:c>
    </x:row>
    <x:row r="5">
      <x:c r="A5" t="str">
        <x:v>Rent</x:v>
      </x:c>
      <x:c r="B5" s="46" t="str">
        <x:f>IF(OR(Setup!B9="Yes",Setup!B9="No"),Setup!B9,"")</x:f>
      </x:c>
      <x:c r="C5" s="46" t="str">
        <x:f>Rent!B14</x:f>
        <x:v>SELECTION REQUIRED</x:v>
      </x:c>
      <x:c r="D5" s="58" t="str">
        <x:f>IF(OR(Rent!B14="KNOWN",Rent!B14="PROVISIONAL"),Rent!B15,"")</x:f>
      </x:c>
      <x:c r="E5" s="58" t="str">
        <x:f>IF(OR(ISNUMBER(Rent!B16),Rent!B16="n/a — enter annual use hours",Rent!B16="n/a (0 hours)"),Rent!B16,"")</x:f>
      </x:c>
      <x:c r="F5" s="46" t="str">
        <x:f>IF(OR(Rent!B14="KNOWN",Rent!B14="PROVISIONAL"),"Rent method: "&amp;Rent!B8,"")</x:f>
      </x:c>
      <x:c r="G5" s="46" t="str">
        <x:f>IF(Rent!B17="","",Rent!B17)</x:f>
      </x:c>
    </x:row>
    <x:row r="6">
      <x:c r="A6" t="str">
        <x:v>Lease</x:v>
      </x:c>
      <x:c r="B6" s="46" t="str">
        <x:f>IF(OR(Setup!B10="Yes",Setup!B10="No"),Setup!B10,"")</x:f>
      </x:c>
      <x:c r="C6" s="46" t="str">
        <x:f>Lease!B18</x:f>
        <x:v>SELECTION REQUIRED</x:v>
      </x:c>
      <x:c r="D6" s="58" t="str">
        <x:f>IF(OR(Lease!B18="KNOWN",Lease!B18="PROVISIONAL"),Lease!B20,"")</x:f>
      </x:c>
      <x:c r="E6" s="58" t="str">
        <x:f>IF(OR(ISNUMBER(Lease!B21),Lease!B21="n/a — enter annual use hours",Lease!B21="n/a (0 hours)"),Lease!B21,"")</x:f>
      </x:c>
      <x:c r="F6" s="46" t="str">
        <x:f>IF(OR(Lease!B18="KNOWN",Lease!B18="PROVISIONAL"),"Upfront: "&amp;TEXT(Lease!B8,"$#,##0")&amp;"; Periodic: "&amp;TEXT(Lease!B9,"$#,##0"),"")</x:f>
      </x:c>
      <x:c r="G6" s="46" t="str">
        <x:f>IF(Lease!B22="","",Lease!B22)</x:f>
      </x:c>
    </x:row>
    <x:row r="7">
      <x:c r="A7" t="str">
        <x:v>Keep</x:v>
      </x:c>
      <x:c r="B7" s="46" t="str">
        <x:f>IF(OR(Setup!B11="Yes",Setup!B11="No"),Setup!B11,"")</x:f>
      </x:c>
      <x:c r="C7" s="46" t="str">
        <x:f>Keep!B15</x:f>
        <x:v>SELECTION REQUIRED</x:v>
      </x:c>
      <x:c r="D7" s="58" t="str">
        <x:f>IF(OR(Keep!B15="KNOWN",Keep!B15="PROVISIONAL"),Keep!B16,"")</x:f>
      </x:c>
      <x:c r="E7" s="58" t="str">
        <x:f>IF(OR(ISNUMBER(Keep!B17),Keep!B17="n/a — enter annual use hours",Keep!B17="n/a (0 hours)"),Keep!B17,"")</x:f>
      </x:c>
      <x:c r="F7" s="46" t="str">
        <x:f>IF(OR(Keep!B15="KNOWN",Keep!B15="PROVISIONAL"),"Opportunity cost basis: "&amp;TEXT(Keep!B9,"$#,##0"),"")</x:f>
      </x:c>
      <x:c r="G7" s="46" t="str">
        <x:f>IF(Keep!B18="","",Keep!B18)</x:f>
      </x:c>
    </x:row>
    <x:row r="9">
      <x:c r="A9" s="39" t="str">
        <x:v>Comparison status</x:v>
      </x:c>
      <x:c r="B9" s="39"/>
      <x:c r="C9" s="39"/>
      <x:c r="D9" s="39"/>
      <x:c r="E9" s="39"/>
      <x:c r="F9" s="39"/>
      <x:c r="G9" s="39"/>
    </x:row>
    <x:row r="10">
      <x:c r="A10" s="9" t="str">
        <x:v>Comparable Economic Paths</x:v>
      </x:c>
      <x:c r="B10" s="18" t="n">
        <x:f>IF(OR(Buy!B13="KNOWN",Buy!B13="PROVISIONAL"),1,0)+IF(OR(Rent!B14="KNOWN",Rent!B14="PROVISIONAL"),1,0)+IF(OR(Lease!B18="KNOWN",Lease!B18="PROVISIONAL"),1,0)+IF(OR(Keep!B15="KNOWN",Keep!B15="PROVISIONAL"),1,0)</x:f>
        <x:v>0</x:v>
      </x:c>
    </x:row>
    <x:row r="11">
      <x:c r="A11" s="9" t="str">
        <x:v>Lowest Modeled Cost</x:v>
      </x:c>
      <x:c r="B11" s="52" t="str">
        <x:f>IF(B10&lt;2,"",MIN(IF(OR(Buy!B13="KNOWN",Buy!B13="PROVISIONAL"),Buy!B14,1E+99),IF(OR(Rent!B14="KNOWN",Rent!B14="PROVISIONAL"),Rent!B15,1E+99),IF(OR(Lease!B18="KNOWN",Lease!B18="PROVISIONAL"),Lease!B20,1E+99),IF(OR(Keep!B15="KNOWN",Keep!B15="PROVISIONAL"),Keep!B16,1E+99)))</x:f>
      </x:c>
    </x:row>
    <x:row r="12">
      <x:c r="A12" s="9" t="str">
        <x:v>Lowest-Cost Label</x:v>
      </x:c>
      <x:c r="B12" s="18" t="str">
        <x:f>IF(B10&lt;2,"Fewer than two comparable economic paths are complete.",IF(B11=Buy!B14,"Buy — Lowest modeled economic cost among currently comparable paths"&amp;IF(Buy!B13="PROVISIONAL"," (PROVISIONAL)",""),IF(B11=Rent!B15,"Rent — Lowest modeled economic cost among currently comparable paths"&amp;IF(Rent!B14="PROVISIONAL"," (PROVISIONAL)",""),IF(B11=Lease!B20,"Lease — Lowest modeled economic cost among currently comparable paths"&amp;IF(Lease!B18="PROVISIONAL"," (PROVISIONAL)",""),"Keep — Lowest modeled economic cost among currently comparable paths"&amp;IF(Keep!B15="PROVISIONAL"," (PROVISIONAL)","")))))</x:f>
        <x:v>Fewer than two comparable economic paths are complete.</x:v>
      </x:c>
    </x:row>
    <x:row r="13">
      <x:c r="A13" s="9" t="str">
        <x:v>Comparison Completeness</x:v>
      </x:c>
      <x:c r="B13" s="18" t="str">
        <x:f>IF(OR(Setup!B8="",Setup!B9="",Setup!B10="",Setup!B11="",AND(Setup!B8="Yes",NOT(OR(Buy!B13="KNOWN",Buy!B13="PROVISIONAL"))),AND(Setup!B9="Yes",NOT(OR(Rent!B14="KNOWN",Rent!B14="PROVISIONAL"))),AND(Setup!B10="Yes",NOT(OR(Lease!B18="KNOWN",Lease!B18="PROVISIONAL"))),AND(Setup!B11="Yes",NOT(OR(Keep!B15="KNOWN",Keep!B15="PROVISIONAL")))),"Partial comparison: one or more active or undecided paths are not currently comparable.","All selected economic paths are currently comparable.")</x:f>
        <x:v>Partial comparison: one or more active or undecided paths are not currently comparable.</x:v>
      </x:c>
    </x:row>
    <x:row r="14">
      <x:c r="A14" s="9" t="str">
        <x:v>Interpretation Note</x:v>
      </x:c>
      <x:c r="B14" t="str">
        <x:v>Economic-cost comparison excludes Sell cash, financing, accounting depreciation, and tax effects.</x:v>
      </x:c>
    </x:row>
    <x:row r="16">
      <x:c r="A16" s="39" t="str">
        <x:v>Sell / disposition cash view</x:v>
      </x:c>
      <x:c r="B16" s="39"/>
      <x:c r="C16" s="39"/>
      <x:c r="D16" s="39"/>
      <x:c r="E16" s="39"/>
      <x:c r="F16" s="39"/>
      <x:c r="G16" s="39"/>
    </x:row>
    <x:row r="17">
      <x:c r="A17" s="9" t="str">
        <x:v>Sell Selector</x:v>
      </x:c>
      <x:c r="B17" s="46" t="str">
        <x:f>IF(OR(Setup!B12="Yes",Setup!B12="No"),Setup!B12,"")</x:f>
      </x:c>
    </x:row>
    <x:row r="18">
      <x:c r="A18" s="9" t="str">
        <x:v>Sell Cash State</x:v>
      </x:c>
      <x:c r="B18" s="46" t="str">
        <x:f>Sell!B15</x:f>
        <x:v>SELECTION REQUIRED</x:v>
      </x:c>
    </x:row>
    <x:row r="19">
      <x:c r="A19" s="9" t="str">
        <x:v>Net Cash Released / (Shortfall)</x:v>
      </x:c>
      <x:c r="B19" s="58" t="str">
        <x:f>IF(ISNUMBER(Sell!B16),Sell!B16,"")</x:f>
      </x:c>
    </x:row>
    <x:row r="20">
      <x:c r="A20" s="9" t="str">
        <x:v>Sell Decision Context</x:v>
      </x:c>
      <x:c r="B20" s="46" t="str">
        <x:f>Sell!B17</x:f>
        <x:v>SELECTION REQUIRED</x:v>
      </x:c>
    </x:row>
    <x:row r="21">
      <x:c r="A21" s="9" t="str">
        <x:v>Post-Sale Access Path</x:v>
      </x:c>
      <x:c r="B21" s="46" t="str">
        <x:f>IF(Sell!B11="","",Sell!B11)</x:f>
      </x:c>
    </x:row>
    <x:row r="23">
      <x:c r="A23" s="39" t="str">
        <x:v>Financing / liquidity view</x:v>
      </x:c>
      <x:c r="B23" s="39"/>
      <x:c r="C23" s="39"/>
      <x:c r="D23" s="39"/>
      <x:c r="E23" s="39"/>
      <x:c r="F23" s="39"/>
      <x:c r="G23" s="39"/>
    </x:row>
    <x:row r="24">
      <x:c r="A24" s="9" t="str">
        <x:v>Financing View</x:v>
      </x:c>
      <x:c r="B24" s="46" t="str">
        <x:f>Buy!B19</x:f>
        <x:v>Off</x:v>
      </x:c>
    </x:row>
    <x:row r="25">
      <x:c r="A25" s="9" t="str">
        <x:v>Financing State</x:v>
      </x:c>
      <x:c r="B25" s="46" t="str">
        <x:f>Buy!B27</x:f>
        <x:v>OFF</x:v>
      </x:c>
    </x:row>
    <x:row r="26">
      <x:c r="A26" s="9" t="str">
        <x:v>Monthly Payment</x:v>
      </x:c>
      <x:c r="B26" s="58" t="str">
        <x:f>IF(ISNUMBER(Buy!B24),Buy!B24,"")</x:f>
      </x:c>
    </x:row>
    <x:row r="27">
      <x:c r="A27" s="9" t="str">
        <x:v>Total Interest</x:v>
      </x:c>
      <x:c r="B27" s="58" t="str">
        <x:f>IF(ISNUMBER(Buy!B25),Buy!B25,"")</x:f>
      </x:c>
    </x:row>
    <x:row r="28">
      <x:c r="A28" s="9" t="str">
        <x:v>Payoff at Analysis Horizon</x:v>
      </x:c>
      <x:c r="B28" s="58" t="str">
        <x:f>IF(ISNUMBER(Buy!B26),Buy!B26,"")</x:f>
      </x:c>
    </x:row>
    <x:row r="30">
      <x:c r="A30" s="39" t="str">
        <x:v>Tax note</x:v>
      </x:c>
      <x:c r="B30" s="39"/>
      <x:c r="C30" s="39"/>
      <x:c r="D30" s="39"/>
      <x:c r="E30" s="39"/>
      <x:c r="F30" s="39"/>
      <x:c r="G30" s="39"/>
    </x:row>
    <x:row r="31">
      <x:c r="A31" s="62" t="str">
        <x:v>Tax treatment can change after-tax economics. Depreciation method, Section 179, bonus depreciation, gain/loss on sale, and lease tax treatment should be evaluated using current-year company-specific facts with the owner's tax advisor. This workbook does not calculate tax effects, and a tax deduction is not an equipment recommendation.</x:v>
      </x:c>
      <x:c r="B31" s="62"/>
      <x:c r="C31" s="62"/>
      <x:c r="D31" s="62"/>
      <x:c r="E31" s="62"/>
      <x:c r="F31" s="62"/>
      <x:c r="G31" s="62"/>
    </x:row>
    <x:row r="32">
      <x:c r="A32" s="62"/>
      <x:c r="B32" s="62"/>
      <x:c r="C32" s="62"/>
      <x:c r="D32" s="62"/>
      <x:c r="E32" s="62"/>
      <x:c r="F32" s="62"/>
      <x:c r="G32" s="62"/>
    </x:row>
    <x:row r="33">
      <x:c r="A33" s="62"/>
      <x:c r="B33" s="62"/>
      <x:c r="C33" s="62"/>
      <x:c r="D33" s="62"/>
      <x:c r="E33" s="62"/>
      <x:c r="F33" s="62"/>
      <x:c r="G33" s="62"/>
    </x:row>
  </x:sheetData>
  <x:mergeCells>
    <x:mergeCell ref="A1:G1"/>
    <x:mergeCell ref="A9:G9"/>
    <x:mergeCell ref="A16:G16"/>
    <x:mergeCell ref="A23:G23"/>
    <x:mergeCell ref="A30:G30"/>
    <x:mergeCell ref="A31:G33"/>
  </x:mergeCells>
  <x:conditionalFormatting sqref="C4:C7">
    <x:cfRule type="expression" dxfId="14" priority="1">
      <x:formula>OR(C4="INCOMPLETE",C4="INVALID",C4="SELECTION REQUIRED")</x:formula>
    </x:cfRule>
    <x:cfRule type="expression" dxfId="15" priority="2">
      <x:formula>OR(C4="KNOWN",C4="PROVISIONAL",C4="OFF",C4="EXCLUDED")</x:formula>
    </x:cfRule>
  </x:conditionalFormatting>
  <x:conditionalFormatting sqref="B18:B18">
    <x:cfRule type="expression" dxfId="16" priority="3">
      <x:formula>OR(B18="INCOMPLETE",B18="INVALID",B18="SELECTION REQUIRED")</x:formula>
    </x:cfRule>
    <x:cfRule type="expression" dxfId="17" priority="4">
      <x:formula>OR(B18="KNOWN",B18="PROVISIONAL",B18="OFF",B18="EXCLUDED")</x:formula>
    </x:cfRule>
  </x:conditionalFormatting>
  <x:conditionalFormatting sqref="B20:B20">
    <x:cfRule type="expression" dxfId="18" priority="5">
      <x:formula>OR(B20="INCOMPLETE",B20="INVALID",B20="SELECTION REQUIRED")</x:formula>
    </x:cfRule>
    <x:cfRule type="expression" dxfId="19" priority="6">
      <x:formula>OR(B20="KNOWN",B20="PROVISIONAL",B20="OFF",B20="EXCLUDED")</x:formula>
    </x:cfRule>
  </x:conditionalFormatting>
  <x:conditionalFormatting sqref="B25:B25">
    <x:cfRule type="expression" dxfId="20" priority="7">
      <x:formula>OR(B25="INCOMPLETE",B25="INVALID",B25="SELECTION REQUIRED")</x:formula>
    </x:cfRule>
    <x:cfRule type="expression" dxfId="21" priority="8">
      <x:formula>OR(B25="KNOWN",B25="PROVISIONAL",B25="OFF",B25="EXCLUDED")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</x:cols>
  <x:sheetData>
    <x:row r="1" ht="28" customHeight="1">
      <x:c r="A1" s="4" t="str">
        <x:v>Profit in Bloom — Equipment Decision Model Notes</x:v>
      </x:c>
      <x:c r="B1" s="4"/>
      <x:c r="C1" s="4"/>
      <x:c r="D1" s="4"/>
    </x:row>
    <x:row r="3">
      <x:c r="A3" s="26" t="str">
        <x:v>Use</x:v>
      </x:c>
      <x:c r="B3" s="31" t="str">
        <x:v>Record qualitative constraints and the source/assumption behind any Estimated input. Estimated inputs should also carry their note on the path tab so the formulas can enforce completeness.</x:v>
      </x:c>
    </x:row>
    <x:row r="4">
      <x:c r="A4" s="26" t="str">
        <x:v>Economic vs financing</x:v>
      </x:c>
      <x:c r="B4" s="31" t="str">
        <x:v>Buy/Keep/Rent/Lease economic cost is separate from financing. Loan principal is not operating expense; financing does not change Buy Economic Cost.</x:v>
      </x:c>
    </x:row>
    <x:row r="5">
      <x:c r="A5" s="26" t="str">
        <x:v>Sell</x:v>
      </x:c>
      <x:c r="B5" s="31" t="str">
        <x:v>Sale proceeds and debt payoff are disposition cash, not operating profit and not a capability-cost alternative.</x:v>
      </x:c>
    </x:row>
    <x:row r="6">
      <x:c r="A6" s="26" t="str">
        <x:v>Historical purchase price</x:v>
      </x:c>
      <x:c r="B6" s="31" t="str">
        <x:v>Historical purchase price is sunk for Keep and never enters the Keep calculation.</x:v>
      </x:c>
    </x:row>
    <x:row r="7">
      <x:c r="A7" s="26" t="str">
        <x:v>Book value</x:v>
      </x:c>
      <x:c r="B7" s="31" t="str">
        <x:v>Book value is not used as market/resale value unless the owner deliberately substitutes it and documents that limitation.</x:v>
      </x:c>
    </x:row>
    <x:row r="8">
      <x:c r="A8" s="26" t="str">
        <x:v>Rent</x:v>
      </x:c>
      <x:c r="B8" s="31" t="str">
        <x:v>Choose All-in OR Itemized. The unselected method never feeds the Rent calculation.</x:v>
      </x:c>
    </x:row>
    <x:row r="9">
      <x:c r="A9" s="26" t="str">
        <x:v>Lease purchase option</x:v>
      </x:c>
      <x:c r="B9" s="31" t="str">
        <x:v>The simple exercise-option model assumes exercise at the end of the analysis horizon and subtracts the market value of the asset received.</x:v>
      </x:c>
    </x:row>
    <x:row r="10">
      <x:c r="A10" s="26" t="str">
        <x:v>Horizon changes</x:v>
      </x:c>
      <x:c r="B10" s="31" t="str">
        <x:v>After changing the global horizon, review each path's horizon-total inputs and update its Path Input Horizon Years confirmation.</x:v>
      </x:c>
    </x:row>
    <x:row r="11">
      <x:c r="A11" s="26" t="str">
        <x:v>Use hours</x:v>
      </x:c>
      <x:c r="B11" s="31" t="str">
        <x:v>Annual expected productive use hours are multiplied by the analysis horizon so the per-hour denominator stays on the same horizon.</x:v>
      </x:c>
    </x:row>
    <x:row r="12">
      <x:c r="A12" s="26" t="str">
        <x:v>Qualitative factors</x:v>
      </x:c>
      <x:c r="B12" s="31" t="str">
        <x:v>Availability, downtime, operator familiarity, attachments, logistics, flexibility, and capacity remain qualitative unless the owner has a defensible incremental dollar estimate.</x:v>
      </x:c>
    </x:row>
    <x:row r="13">
      <x:c r="A13" s="26" t="str">
        <x:v>Tax</x:v>
      </x:c>
      <x:c r="B13" s="31" t="str">
        <x:v>No tax engine or default tax assumptions are included.</x:v>
      </x:c>
    </x:row>
    <x:row r="14">
      <x:c r="A14" s="26" t="str">
        <x:v>Lowest cost</x:v>
      </x:c>
      <x:c r="B14" s="31" t="str">
        <x:v>The model may identify the lowest modeled economic cost among currently comparable paths. It never labels an option best or recommended.</x:v>
      </x:c>
    </x:row>
    <x:row r="15">
      <x:c r="A15" s="26" t="str">
        <x:v>Partial comparison</x:v>
      </x:c>
      <x:c r="B15" s="31" t="str">
        <x:v>An incomplete active path remains visible. The lowest-cost label is explicitly qualified if the comparison is partial.</x:v>
      </x:c>
    </x:row>
    <x:row r="16">
      <x:c r="A16" s="26" t="str">
        <x:v>Zeros</x:v>
      </x:c>
      <x:c r="B16" s="31" t="str">
        <x:v>Enter 0 deliberately when a cost does not apply. Blank is not zero.</x:v>
      </x:c>
    </x:row>
    <x:row r="17">
      <x:c r="A17" s="26" t="str">
        <x:v>No automatic winner</x:v>
      </x:c>
      <x:c r="B17" s="31" t="str">
        <x:v>Management judgment still considers liquidity, reliability, capacity, strategic need, and assumptions.</x:v>
      </x:c>
    </x:row>
  </x:sheetData>
  <x:mergeCells>
    <x:mergeCell ref="A1:D1"/>
  </x:mergeCells>
  <x:pageMargins left="0.7" right="0.7" top="0.75" bottom="0.75" header="0.3" footer="0.3"/>
</x:worksheet>
</file>