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c86c3331f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 &amp; Route Definition" sheetId="1" r:id="R38021d1747e54fed"/>
    <x:sheet xmlns:r="http://schemas.openxmlformats.org/officeDocument/2006/relationships" name="Route Accounts" sheetId="2" r:id="Rb635a6daa56e4220"/>
    <x:sheet xmlns:r="http://schemas.openxmlformats.org/officeDocument/2006/relationships" name="Route Summary" sheetId="3" r:id="R85ddc86c4b534b02"/>
    <x:sheet xmlns:r="http://schemas.openxmlformats.org/officeDocument/2006/relationships" name="Incremental Account Test" sheetId="4" r:id="R123b2f8601164320"/>
    <x:sheet xmlns:r="http://schemas.openxmlformats.org/officeDocument/2006/relationships" name="Shared-Route Allocation" sheetId="5" r:id="Rb0f69ac30c8d4f93"/>
    <x:sheet xmlns:r="http://schemas.openxmlformats.org/officeDocument/2006/relationships" name="Findings &amp; Playbook" sheetId="6" r:id="Ra645c0ca0c504b2e"/>
    <x:sheet xmlns:r="http://schemas.openxmlformats.org/officeDocument/2006/relationships" name="Instructions" sheetId="7" r:id="R956c785d8c7440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#,##0.00;[Red](#,##0.00);-"/>
    <x:numFmt numFmtId="202" formatCode="0.0%;[Red](0.0%);-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31A42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0080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EAF2E7"/>
      </x:patternFill>
    </x:fill>
    <x:fill>
      <x:patternFill patternType="solid">
        <x:fgColor rgb="FFFFF2CC"/>
      </x:patternFill>
    </x:fill>
    <x:fill>
      <x:patternFill patternType="solid">
        <x:fgColor rgb="FFF2F4F6"/>
      </x:patternFill>
    </x:fill>
    <x:fill>
      <x:patternFill patternType="solid">
        <x:fgColor rgb="FF04245B"/>
      </x:patternFill>
    </x:fill>
    <x:fill>
      <x:patternFill patternType="solid">
        <x:fgColor rgb="FFF7F8F5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3" fillId="5" borderId="0" xfId="0" applyNumberFormat="1" applyFont="1" applyFill="1" applyBorder="1"/>
    <x:xf numFmtId="0" fontId="4" fillId="5" borderId="0" xfId="0" applyNumberFormat="1" applyFont="1" applyFill="1" applyBorder="1"/>
    <x:xf numFmtId="0" fontId="3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200" fontId="3" fillId="7" borderId="0" xfId="0" applyNumberFormat="1" applyFont="1" applyFill="1" applyBorder="1"/>
    <x:xf numFmtId="200" fontId="3" fillId="7" borderId="1" xfId="0" applyNumberFormat="1" applyFont="1" applyFill="1" applyBorder="1"/>
    <x:xf numFmtId="200" fontId="7" fillId="5" borderId="0" xfId="0" applyNumberFormat="1" applyFont="1" applyFill="1" applyBorder="1"/>
    <x:xf numFmtId="200" fontId="7" fillId="5" borderId="1" xfId="0" applyNumberFormat="1" applyFont="1" applyFill="1" applyBorder="1"/>
    <x:xf numFmtId="201" fontId="3" fillId="7" borderId="0" xfId="0" applyNumberFormat="1" applyFont="1" applyFill="1" applyBorder="1"/>
    <x:xf numFmtId="201" fontId="3" fillId="7" borderId="1" xfId="0" applyNumberFormat="1" applyFont="1" applyFill="1" applyBorder="1"/>
    <x:xf numFmtId="201" fontId="7" fillId="5" borderId="0" xfId="0" applyNumberFormat="1" applyFont="1" applyFill="1" applyBorder="1"/>
    <x:xf numFmtId="201" fontId="7" fillId="5" borderId="1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200" fontId="3" fillId="7" borderId="0" xfId="0" applyNumberFormat="1" applyFont="1" applyFill="1" applyBorder="1" applyAlignment="1">
      <x:alignment wrapText="1"/>
    </x:xf>
    <x:xf numFmtId="201" fontId="3" fillId="7" borderId="0" xfId="0" applyNumberFormat="1" applyFont="1" applyFill="1" applyBorder="1" applyAlignment="1">
      <x:alignment wrapText="1"/>
    </x:xf>
    <x:xf numFmtId="201" fontId="7" fillId="5" borderId="0" xfId="0" applyNumberFormat="1" applyFont="1" applyFill="1" applyBorder="1" applyAlignment="1">
      <x:alignment wrapText="1"/>
    </x:xf>
    <x:xf numFmtId="20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wrapText="1"/>
    </x:xf>
    <x:xf numFmtId="200" fontId="3" fillId="7" borderId="1" xfId="0" applyNumberFormat="1" applyFont="1" applyFill="1" applyBorder="1" applyAlignment="1">
      <x:alignment wrapText="1"/>
    </x:xf>
    <x:xf numFmtId="201" fontId="3" fillId="7" borderId="1" xfId="0" applyNumberFormat="1" applyFont="1" applyFill="1" applyBorder="1" applyAlignment="1">
      <x:alignment wrapText="1"/>
    </x:xf>
    <x:xf numFmtId="201" fontId="7" fillId="5" borderId="1" xfId="0" applyNumberFormat="1" applyFont="1" applyFill="1" applyBorder="1" applyAlignment="1">
      <x:alignment wrapText="1"/>
    </x:xf>
    <x:xf numFmtId="20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202" fontId="7" fillId="5" borderId="0" xfId="0" applyNumberFormat="1" applyFont="1" applyFill="1" applyBorder="1"/>
    <x:xf numFmtId="202" fontId="7" fillId="5" borderId="1" xfId="0" applyNumberFormat="1" applyFont="1" applyFill="1" applyBorder="1"/>
    <x:xf numFmtId="202" fontId="7" fillId="5" borderId="0" xfId="0" applyNumberFormat="1" applyFont="1" applyFill="1" applyBorder="1" applyAlignment="1">
      <x:alignment wrapText="1"/>
    </x:xf>
    <x:xf numFmtId="202" fontId="7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16"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5aead81284fdc" /><Relationship Type="http://schemas.openxmlformats.org/officeDocument/2006/relationships/theme" Target="/xl/theme/theme1.xml" Id="Rffb5a3a1d5f34e88" /><Relationship Type="http://schemas.openxmlformats.org/officeDocument/2006/relationships/sharedStrings" Target="/xl/sharedStrings.xml" Id="R277ea8e45af240d6" /><Relationship Type="http://schemas.openxmlformats.org/officeDocument/2006/relationships/worksheet" Target="/xl/worksheets/sheet1.xml" Id="R38021d1747e54fed" /><Relationship Type="http://schemas.openxmlformats.org/officeDocument/2006/relationships/worksheet" Target="/xl/worksheets/sheet2.xml" Id="Rb635a6daa56e4220" /><Relationship Type="http://schemas.openxmlformats.org/officeDocument/2006/relationships/worksheet" Target="/xl/worksheets/sheet3.xml" Id="R85ddc86c4b534b02" /><Relationship Type="http://schemas.openxmlformats.org/officeDocument/2006/relationships/worksheet" Target="/xl/worksheets/sheet4.xml" Id="R123b2f8601164320" /><Relationship Type="http://schemas.openxmlformats.org/officeDocument/2006/relationships/worksheet" Target="/xl/worksheets/sheet5.xml" Id="Rb0f69ac30c8d4f93" /><Relationship Type="http://schemas.openxmlformats.org/officeDocument/2006/relationships/worksheet" Target="/xl/worksheets/sheet6.xml" Id="Ra645c0ca0c504b2e" /><Relationship Type="http://schemas.openxmlformats.org/officeDocument/2006/relationships/worksheet" Target="/xl/worksheets/sheet7.xml" Id="R956c785d8c7440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34" hidden="0" customWidth="1"/>
    <x:col min="3" max="3" width="18" hidden="0" customWidth="1"/>
    <x:col min="4" max="4" width="46" hidden="0" customWidth="1"/>
  </x:cols>
  <x:sheetData>
    <x:row r="1" ht="28" customHeight="1">
      <x:c r="A1" s="32" t="str">
        <x:v>Profit in Bloom — Route Density Economics Calculator</x:v>
      </x:c>
      <x:c r="B1" s="32"/>
      <x:c r="C1" s="32"/>
      <x:c r="D1" s="32"/>
    </x:row>
    <x:row r="2">
      <x:c r="A2" s="33"/>
      <x:c r="B2" s="33"/>
      <x:c r="C2" s="33"/>
      <x:c r="D2" s="33"/>
    </x:row>
    <x:row r="3">
      <x:c r="A3" s="34" t="str">
        <x:v>Route / Crew / Territory Name</x:v>
      </x:c>
      <x:c r="B3" s="35" t="str"/>
      <x:c r="C3" s="36" t="str">
        <x:v>n/a</x:v>
      </x:c>
      <x:c r="D3" s="36" t="str">
        <x:v>n/a</x:v>
      </x:c>
    </x:row>
    <x:row r="4">
      <x:c r="A4" s="34" t="str">
        <x:v>Analysis Period</x:v>
      </x:c>
      <x:c r="B4" s="35" t="str"/>
      <x:c r="C4" s="36" t="str">
        <x:v>n/a</x:v>
      </x:c>
      <x:c r="D4" s="36" t="str">
        <x:v>n/a</x:v>
      </x:c>
    </x:row>
    <x:row r="5">
      <x:c r="A5" s="34" t="str">
        <x:v>Number of Service Days Represented (optional)</x:v>
      </x:c>
      <x:c r="B5" s="37" t="str"/>
      <x:c r="C5" s="36" t="str">
        <x:v>n/a</x:v>
      </x:c>
      <x:c r="D5" s="36" t="str">
        <x:v>n/a</x:v>
      </x:c>
    </x:row>
    <x:row r="6">
      <x:c r="A6" s="34" t="str">
        <x:v>Crew Size</x:v>
      </x:c>
      <x:c r="B6" s="37" t="str"/>
      <x:c r="C6" s="36" t="str">
        <x:v>n/a</x:v>
      </x:c>
      <x:c r="D6" s="36" t="str">
        <x:v>n/a</x:v>
      </x:c>
    </x:row>
    <x:row r="7">
      <x:c r="A7" s="34" t="str">
        <x:v>Time Basis</x:v>
      </x:c>
      <x:c r="B7" s="35" t="str"/>
      <x:c r="C7" s="36" t="str">
        <x:v>n/a</x:v>
      </x:c>
      <x:c r="D7" s="36" t="str">
        <x:v>n/a</x:v>
      </x:c>
    </x:row>
    <x:row r="8">
      <x:c r="A8" s="34" t="str">
        <x:v>Productive Labor-Hour Cost Rate</x:v>
      </x:c>
      <x:c r="B8" s="38" t="str"/>
      <x:c r="C8" s="35" t="str"/>
      <x:c r="D8" s="35" t="str"/>
    </x:row>
    <x:row r="9">
      <x:c r="A9" s="34" t="str">
        <x:v>Travel Labor Rate Method</x:v>
      </x:c>
      <x:c r="B9" s="38" t="str"/>
      <x:c r="C9" s="36" t="str">
        <x:v>n/a</x:v>
      </x:c>
      <x:c r="D9" s="36" t="str">
        <x:v>n/a</x:v>
      </x:c>
    </x:row>
    <x:row r="10">
      <x:c r="A10" s="34" t="str">
        <x:v>Separate Travel Labor-Hour Cost Rate</x:v>
      </x:c>
      <x:c r="B10" s="38" t="str"/>
      <x:c r="C10" s="35" t="str"/>
      <x:c r="D10" s="35" t="str"/>
    </x:row>
    <x:row r="11">
      <x:c r="A11" s="34" t="str">
        <x:v>Include Vehicle / Travel Cost?</x:v>
      </x:c>
      <x:c r="B11" s="35" t="str"/>
      <x:c r="C11" s="36" t="str">
        <x:v>n/a</x:v>
      </x:c>
      <x:c r="D11" s="36" t="str">
        <x:v>n/a</x:v>
      </x:c>
    </x:row>
    <x:row r="12">
      <x:c r="A12" s="34" t="str">
        <x:v>Vehicle Cost Entry Method</x:v>
      </x:c>
      <x:c r="B12" s="35" t="str"/>
      <x:c r="C12" s="36" t="str">
        <x:v>n/a</x:v>
      </x:c>
      <x:c r="D12" s="36" t="str">
        <x:v>n/a</x:v>
      </x:c>
    </x:row>
    <x:row r="13">
      <x:c r="A13" s="34" t="str">
        <x:v>Company Vehicle Cost per Mile</x:v>
      </x:c>
      <x:c r="B13" s="38" t="str"/>
      <x:c r="C13" s="35" t="str"/>
      <x:c r="D13" s="35" t="str"/>
    </x:row>
    <x:row r="14">
      <x:c r="A14" s="33"/>
      <x:c r="B14" s="33"/>
      <x:c r="C14" s="33"/>
      <x:c r="D14" s="33"/>
    </x:row>
    <x:row r="15">
      <x:c r="A15" s="39" t="str">
        <x:v>Macro-free setup confirmations</x:v>
      </x:c>
      <x:c r="B15" s="39"/>
      <x:c r="C15" s="39"/>
      <x:c r="D15" s="39"/>
    </x:row>
    <x:row r="16">
      <x:c r="A16" s="34" t="str">
        <x:v>Analysis Period Confirmation</x:v>
      </x:c>
      <x:c r="B16" s="35" t="str"/>
      <x:c r="C16" s="33"/>
      <x:c r="D16" s="33"/>
    </x:row>
    <x:row r="17">
      <x:c r="A17" s="34" t="str">
        <x:v>Route / Crew Confirmation</x:v>
      </x:c>
      <x:c r="B17" s="35" t="str"/>
      <x:c r="C17" s="33"/>
      <x:c r="D17" s="33"/>
    </x:row>
    <x:row r="18">
      <x:c r="A18" s="34" t="str">
        <x:v>Crew Size Confirmation</x:v>
      </x:c>
      <x:c r="B18" s="35" t="str"/>
      <x:c r="C18" s="33"/>
      <x:c r="D18" s="33"/>
    </x:row>
    <x:row r="19">
      <x:c r="A19" s="34" t="str">
        <x:v>Time Basis Confirmation</x:v>
      </x:c>
      <x:c r="B19" s="35" t="str"/>
      <x:c r="C19" s="33"/>
      <x:c r="D19" s="33"/>
    </x:row>
    <x:row r="20">
      <x:c r="A20" s="33"/>
      <x:c r="B20" s="33"/>
      <x:c r="C20" s="33"/>
      <x:c r="D20" s="33"/>
    </x:row>
    <x:row r="21">
      <x:c r="A21" s="39" t="str">
        <x:v>Calculated setup state</x:v>
      </x:c>
      <x:c r="B21" s="39"/>
      <x:c r="C21" s="39"/>
      <x:c r="D21" s="39"/>
    </x:row>
    <x:row r="22">
      <x:c r="A22" s="34" t="str">
        <x:v>Setup State</x:v>
      </x:c>
      <x:c r="B22" s="36" t="str">
        <x:f>IF(COUNTIF(B25:B29,"INCOMPLETE")&gt;0,"INCOMPLETE",IF(COUNTIF(B25:B29,"PROVISIONAL")&gt;0,"PROVISIONAL","KNOWN"))</x:f>
        <x:v>INCOMPLETE</x:v>
      </x:c>
      <x:c r="C22" s="33"/>
      <x:c r="D22" s="33"/>
    </x:row>
    <x:row r="23">
      <x:c r="A23" s="34" t="str">
        <x:v>Effective Travel Labor-Hour Rate</x:v>
      </x:c>
      <x:c r="B23" s="40" t="str">
        <x:f>IF(B27="INCOMPLETE","",IF(B9="Same as Productive Rate",B8,B10))</x:f>
      </x:c>
      <x:c r="C23" s="33"/>
      <x:c r="D23" s="33"/>
    </x:row>
    <x:row r="24">
      <x:c r="A24" s="34" t="str">
        <x:v>Vehicle Cost Method Status</x:v>
      </x:c>
      <x:c r="B24" s="36" t="str">
        <x:f>IF(B28="INCOMPLETE","INCOMPLETE",IF(B11="No","NOT IN SCOPE",IF(B12="Direct Amount","DIRECT AMOUNT","MILES × RATE")))</x:f>
        <x:v>INCOMPLETE</x:v>
      </x:c>
      <x:c r="C24" s="33"/>
      <x:c r="D24" s="33"/>
    </x:row>
    <x:row r="25">
      <x:c r="A25" s="34" t="str">
        <x:v>Crew Size Check</x:v>
      </x:c>
      <x:c r="B25" s="36" t="str">
        <x:f>IF(NOT(ISNUMBER(B6)),"INCOMPLETE",IF(B6&lt;1,"INCOMPLETE",IF(B6&lt;&gt;INT(B6),"INCOMPLETE","KNOWN")))</x:f>
        <x:v>INCOMPLETE</x:v>
      </x:c>
      <x:c r="C25" s="33"/>
      <x:c r="D25" s="33"/>
    </x:row>
    <x:row r="26">
      <x:c r="A26" s="34" t="str">
        <x:v>Productive Rate Check</x:v>
      </x:c>
      <x:c r="B26" s="36" t="str">
        <x:f>IF(NOT(ISNUMBER(B8)),"INCOMPLETE",IF(B8&lt;=0,"INCOMPLETE",IF(NOT(OR(C8="Known",C8="Estimated")),"INCOMPLETE",IF(AND(C8="Estimated",D8=""),"INCOMPLETE",IF(C8="Estimated","PROVISIONAL","KNOWN")))))</x:f>
        <x:v>INCOMPLETE</x:v>
      </x:c>
      <x:c r="C26" s="33"/>
      <x:c r="D26" s="33"/>
    </x:row>
    <x:row r="27">
      <x:c r="A27" s="34" t="str">
        <x:v>Travel Rate Check</x:v>
      </x:c>
      <x:c r="B27" s="36" t="str">
        <x:f>IF(NOT(OR(B9="Same as Productive Rate",B9="Separate Travel Rate")),"INCOMPLETE",IF(B9="Same as Productive Rate","KNOWN",IF(NOT(ISNUMBER(B10)),"INCOMPLETE",IF(B10&lt;0,"INCOMPLETE",IF(NOT(OR(C10="Known",C10="Estimated")),"INCOMPLETE",IF(AND(C10="Estimated",D10=""),"INCOMPLETE",IF(C10="Estimated","PROVISIONAL","KNOWN")))))))</x:f>
        <x:v>INCOMPLETE</x:v>
      </x:c>
      <x:c r="C27" s="33"/>
      <x:c r="D27" s="33"/>
    </x:row>
    <x:row r="28">
      <x:c r="A28" s="34" t="str">
        <x:v>Vehicle Method Check</x:v>
      </x:c>
      <x:c r="B28" s="36" t="str">
        <x:f>IF(NOT(OR(B11="Yes",B11="No")),"INCOMPLETE",IF(B11="No","KNOWN",IF(NOT(OR(B12="Direct Amount",B12="Miles × Company Rate")),"INCOMPLETE",IF(B12="Direct Amount","KNOWN",IF(NOT(ISNUMBER(B13)),"INCOMPLETE",IF(B13&lt;0,"INCOMPLETE",IF(NOT(OR(C13="Known",C13="Estimated")),"INCOMPLETE",IF(AND(C13="Estimated",D13=""),"INCOMPLETE",IF(C13="Estimated","PROVISIONAL","KNOWN")))))))))</x:f>
        <x:v>INCOMPLETE</x:v>
      </x:c>
      <x:c r="C28" s="33"/>
      <x:c r="D28" s="33"/>
    </x:row>
    <x:row r="29">
      <x:c r="A29" s="34" t="str">
        <x:v>Confirmation Check</x:v>
      </x:c>
      <x:c r="B29" s="36" t="str">
        <x:f>IF(OR(B3="",B4="",B7="",B16&lt;&gt;B4,B17&lt;&gt;B3,NOT(ISNUMBER(B18)),B18&lt;&gt;B6,B19&lt;&gt;B7),"INCOMPLETE","KNOWN")</x:f>
        <x:v>INCOMPLETE</x:v>
      </x:c>
      <x:c r="C29" s="33"/>
      <x:c r="D29" s="33"/>
    </x:row>
  </x:sheetData>
  <x:mergeCells>
    <x:mergeCell ref="A1:D1"/>
    <x:mergeCell ref="A15:D15"/>
    <x:mergeCell ref="A21:D21"/>
  </x:mergeCells>
  <x:conditionalFormatting sqref="B22:B22">
    <x:cfRule type="expression" dxfId="0" priority="1">
      <x:formula>OR(B22="INCOMPLETE",B22="N/A — zero basis")</x:formula>
    </x:cfRule>
    <x:cfRule type="expression" dxfId="1" priority="2">
      <x:formula>OR(B22="KNOWN",B22="PROVISIONAL",B22="READY FOR REVIEW",B22="READY FOR ROUTE REVIEW",B22="MODELED",B22="MODELED-PROVISIONAL",B22="OFF")</x:formula>
    </x:cfRule>
    <x:cfRule type="expression" dxfId="12" priority="3">
      <x:formula>OR(B22="INCOMPLETE",B22="N/A — zero basis")</x:formula>
    </x:cfRule>
    <x:cfRule type="expression" dxfId="13" priority="4">
      <x:formula>OR(B22="KNOWN",B22="PROVISIONAL",B22="READY FOR REVIEW",B22="READY FOR ROUTE REVIEW",B22="MODELED",B22="MODELED-PROVISIONAL",B22="OFF")</x:formula>
    </x:cfRule>
  </x:conditionalFormatting>
  <x:conditionalFormatting sqref="B25:B29">
    <x:cfRule type="expression" dxfId="14" priority="5">
      <x:formula>OR(B25="INCOMPLETE",B25="N/A — zero basis")</x:formula>
    </x:cfRule>
    <x:cfRule type="expression" dxfId="15" priority="6">
      <x:formula>OR(B25="KNOWN",B25="PROVISIONAL",B25="READY FOR REVIEW",B25="READY FOR ROUTE REVIEW",B25="MODELED",B25="MODELED-PROVISIONAL",B25="OFF")</x:formula>
    </x:cfRule>
  </x:conditionalFormatting>
  <x:dataValidations count="9">
    <x:dataValidation type="list" sqref="C8:C10">
      <x:formula1>"Known,Estimated,Missing"</x:formula1>
    </x:dataValidation>
    <x:dataValidation type="list" sqref="C13">
      <x:formula1>"Known,Estimated,Missing"</x:formula1>
    </x:dataValidation>
    <x:dataValidation type="list" sqref="B7">
      <x:formula1>"Clock Hours,Crew Labor-Hours"</x:formula1>
    </x:dataValidation>
    <x:dataValidation type="list" sqref="B9">
      <x:formula1>"Same as Productive Rate,Separate Travel Rate"</x:formula1>
    </x:dataValidation>
    <x:dataValidation type="list" sqref="B11">
      <x:formula1>"Yes,No"</x:formula1>
    </x:dataValidation>
    <x:dataValidation type="list" sqref="B12">
      <x:formula1>"Direct Amount,Miles × Company Rate"</x:formula1>
    </x:dataValidation>
    <x:dataValidation type="list" sqref="B19">
      <x:formula1>"Clock Hours,Crew Labor-Hours"</x:formula1>
    </x:dataValidation>
    <x:dataValidation type="list" sqref="C8">
      <x:formula1>"Known,Estimated,Missing"</x:formula1>
    </x:dataValidation>
    <x:dataValidation type="list" sqref="C10">
      <x:formula1>"Known,Estimated,Missing"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3" hidden="0" customWidth="1"/>
    <x:col min="3" max="3" width="12" hidden="0" customWidth="1"/>
    <x:col min="4" max="4" width="22" hidden="0" customWidth="1"/>
    <x:col min="5" max="5" width="17" hidden="0" customWidth="1"/>
    <x:col min="6" max="6" width="12" hidden="0" customWidth="1"/>
    <x:col min="7" max="7" width="22" hidden="0" customWidth="1"/>
    <x:col min="8" max="8" width="13" hidden="0" customWidth="1"/>
    <x:col min="9" max="9" width="12" hidden="0" customWidth="1"/>
    <x:col min="10" max="10" width="20" hidden="0" customWidth="1"/>
    <x:col min="11" max="11" width="15" hidden="0" customWidth="1"/>
    <x:col min="12" max="12" width="12" hidden="0" customWidth="1"/>
    <x:col min="13" max="13" width="20" hidden="0" customWidth="1"/>
    <x:col min="14" max="14" width="15" hidden="0" customWidth="1"/>
    <x:col min="15" max="15" width="12" hidden="0" customWidth="1"/>
    <x:col min="16" max="16" width="20" hidden="0" customWidth="1"/>
    <x:col min="17" max="17" width="17" hidden="0" customWidth="1"/>
    <x:col min="18" max="18" width="12" hidden="0" customWidth="1"/>
    <x:col min="19" max="19" width="20" hidden="0" customWidth="1"/>
    <x:col min="20" max="20" width="14" hidden="0" customWidth="1"/>
    <x:col min="21" max="21" width="12" hidden="0" customWidth="1"/>
    <x:col min="22" max="22" width="20" hidden="0" customWidth="1"/>
    <x:col min="23" max="23" width="12" hidden="0" customWidth="1"/>
    <x:col min="24" max="24" width="12" hidden="0" customWidth="1"/>
    <x:col min="25" max="25" width="20" hidden="0" customWidth="1"/>
    <x:col min="26" max="26" width="15" hidden="0" customWidth="1"/>
    <x:col min="27" max="27" width="16" hidden="0" customWidth="1"/>
    <x:col min="28" max="28" width="15" hidden="0" customWidth="1"/>
    <x:col min="29" max="29" width="16" hidden="0" customWidth="1"/>
    <x:col min="30" max="30" width="15" hidden="0" customWidth="1"/>
    <x:col min="31" max="31" width="17" hidden="0" customWidth="1"/>
    <x:col min="32" max="32" width="18" hidden="0" customWidth="1"/>
    <x:col min="33" max="33" width="16" hidden="0" customWidth="1"/>
    <x:col min="34" max="34" width="26" hidden="0" customWidth="1"/>
  </x:cols>
  <x:sheetData>
    <x:row r="1" ht="28" customHeight="1">
      <x:c r="A1" s="32" t="str">
        <x:v>Profit in Bloom — Route Accounts / Stops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  <x:c r="AE1" s="32"/>
      <x:c r="AF1" s="32"/>
      <x:c r="AG1" s="32"/>
      <x:c r="AH1" s="32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  <x:c r="AA2" s="33"/>
      <x:c r="AB2" s="33"/>
      <x:c r="AC2" s="33"/>
      <x:c r="AD2" s="33"/>
      <x:c r="AE2" s="33"/>
      <x:c r="AF2" s="33"/>
      <x:c r="AG2" s="33"/>
      <x:c r="AH2" s="33"/>
    </x:row>
    <x:row r="3">
      <x:c r="A3" s="52" t="str">
        <x:v>Enter directly traceable NON-LABOR service cost here. Productive labor is calculated separately from time × the productive labor-hour rate. Use only the time fields matching the selected Time Basis; the other basis is stored but ignored.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  <x:c r="P3" s="52"/>
      <x:c r="Q3" s="52"/>
      <x:c r="R3" s="52"/>
      <x:c r="S3" s="52"/>
      <x:c r="T3" s="52"/>
      <x:c r="U3" s="52"/>
      <x:c r="V3" s="52"/>
      <x:c r="W3" s="52"/>
      <x:c r="X3" s="52"/>
      <x:c r="Y3" s="52"/>
      <x:c r="Z3" s="52"/>
      <x:c r="AA3" s="52"/>
      <x:c r="AB3" s="52"/>
      <x:c r="AC3" s="52"/>
      <x:c r="AD3" s="52"/>
      <x:c r="AE3" s="52"/>
      <x:c r="AF3" s="52"/>
      <x:c r="AG3" s="52"/>
      <x:c r="AH3" s="52"/>
    </x:row>
    <x:row r="4">
      <x:c r="A4" s="52"/>
      <x:c r="B4" s="52"/>
      <x:c r="C4" s="52"/>
      <x:c r="D4" s="52"/>
      <x:c r="E4" s="52"/>
      <x:c r="F4" s="52"/>
      <x:c r="G4" s="52"/>
      <x:c r="H4" s="52"/>
      <x:c r="I4" s="52"/>
      <x:c r="J4" s="52"/>
      <x:c r="K4" s="52"/>
      <x:c r="L4" s="52"/>
      <x:c r="M4" s="52"/>
      <x:c r="N4" s="52"/>
      <x:c r="O4" s="52"/>
      <x:c r="P4" s="52"/>
      <x:c r="Q4" s="52"/>
      <x:c r="R4" s="52"/>
      <x:c r="S4" s="52"/>
      <x:c r="T4" s="52"/>
      <x:c r="U4" s="52"/>
      <x:c r="V4" s="52"/>
      <x:c r="W4" s="52"/>
      <x:c r="X4" s="52"/>
      <x:c r="Y4" s="52"/>
      <x:c r="Z4" s="52"/>
      <x:c r="AA4" s="52"/>
      <x:c r="AB4" s="52"/>
      <x:c r="AC4" s="52"/>
      <x:c r="AD4" s="52"/>
      <x:c r="AE4" s="52"/>
      <x:c r="AF4" s="52"/>
      <x:c r="AG4" s="52"/>
      <x:c r="AH4" s="52"/>
    </x:row>
    <x:row r="5">
      <x:c r="A5" s="33"/>
      <x:c r="B5" s="33"/>
      <x:c r="C5" s="33"/>
      <x:c r="D5" s="33"/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  <x:c r="AA5" s="33"/>
      <x:c r="AB5" s="33"/>
      <x:c r="AC5" s="33"/>
      <x:c r="AD5" s="33"/>
      <x:c r="AE5" s="33"/>
      <x:c r="AF5" s="33"/>
      <x:c r="AG5" s="33"/>
      <x:c r="AH5" s="33"/>
    </x:row>
    <x:row r="6" ht="48" customHeight="1">
      <x:c r="A6" s="39" t="str">
        <x:v>Account / Stop Name</x:v>
      </x:c>
      <x:c r="B6" s="39" t="str">
        <x:v>Revenue</x:v>
      </x:c>
      <x:c r="C6" s="39" t="str">
        <x:v>Revenue Status</x:v>
      </x:c>
      <x:c r="D6" s="39" t="str">
        <x:v>Revenue Note</x:v>
      </x:c>
      <x:c r="E6" s="39" t="str">
        <x:v>Direct Non-Labor Service Cost</x:v>
      </x:c>
      <x:c r="F6" s="39" t="str">
        <x:v>Service Cost Status</x:v>
      </x:c>
      <x:c r="G6" s="39" t="str">
        <x:v>Service Cost Note</x:v>
      </x:c>
      <x:c r="H6" s="39" t="str">
        <x:v>Productive Clock Hours</x:v>
      </x:c>
      <x:c r="I6" s="39" t="str">
        <x:v>Prod Clock Status</x:v>
      </x:c>
      <x:c r="J6" s="39" t="str">
        <x:v>Prod Clock Note</x:v>
      </x:c>
      <x:c r="K6" s="39" t="str">
        <x:v>Productive Crew Labor-Hours</x:v>
      </x:c>
      <x:c r="L6" s="39" t="str">
        <x:v>Prod Labor Status</x:v>
      </x:c>
      <x:c r="M6" s="39" t="str">
        <x:v>Prod Labor Note</x:v>
      </x:c>
      <x:c r="N6" s="39" t="str">
        <x:v>Account Travel/Mob Clock Hours</x:v>
      </x:c>
      <x:c r="O6" s="39" t="str">
        <x:v>Travel Clock Status</x:v>
      </x:c>
      <x:c r="P6" s="39" t="str">
        <x:v>Travel Clock Note</x:v>
      </x:c>
      <x:c r="Q6" s="39" t="str">
        <x:v>Account Travel/Mob Crew Labor-Hours</x:v>
      </x:c>
      <x:c r="R6" s="39" t="str">
        <x:v>Travel Labor Status</x:v>
      </x:c>
      <x:c r="S6" s="39" t="str">
        <x:v>Travel Labor Note</x:v>
      </x:c>
      <x:c r="T6" s="39" t="str">
        <x:v>Vehicle Direct Cost</x:v>
      </x:c>
      <x:c r="U6" s="39" t="str">
        <x:v>Vehicle Direct Status</x:v>
      </x:c>
      <x:c r="V6" s="39" t="str">
        <x:v>Vehicle Direct Note</x:v>
      </x:c>
      <x:c r="W6" s="39" t="str">
        <x:v>Vehicle Miles</x:v>
      </x:c>
      <x:c r="X6" s="39" t="str">
        <x:v>Vehicle Miles Status</x:v>
      </x:c>
      <x:c r="Y6" s="39" t="str">
        <x:v>Vehicle Miles Note</x:v>
      </x:c>
      <x:c r="Z6" s="39" t="str">
        <x:v>Productive Labor-Hours Used</x:v>
      </x:c>
      <x:c r="AA6" s="39" t="str">
        <x:v>Travel/Mob Labor-Hours Used</x:v>
      </x:c>
      <x:c r="AB6" s="39" t="str">
        <x:v>Productive Labor Cost</x:v>
      </x:c>
      <x:c r="AC6" s="39" t="str">
        <x:v>Contribution Before Route Burden</x:v>
      </x:c>
      <x:c r="AD6" s="39" t="str">
        <x:v>Account Route Labor Cost</x:v>
      </x:c>
      <x:c r="AE6" s="39" t="str">
        <x:v>Account Vehicle/Travel Cost Used</x:v>
      </x:c>
      <x:c r="AF6" s="39" t="str">
        <x:v>Contribution After Account-Specific Route Burden</x:v>
      </x:c>
      <x:c r="AG6" s="39" t="str">
        <x:v>Account State</x:v>
      </x:c>
      <x:c r="AH6" s="39" t="str">
        <x:v>Qualitative Note</x:v>
      </x:c>
    </x:row>
    <x:row r="7">
      <x:c r="A7" s="70"/>
      <x:c r="B7" s="71"/>
      <x:c r="C7" s="70"/>
      <x:c r="D7" s="70"/>
      <x:c r="E7" s="71"/>
      <x:c r="F7" s="70"/>
      <x:c r="G7" s="70"/>
      <x:c r="H7" s="72"/>
      <x:c r="I7" s="70"/>
      <x:c r="J7" s="70"/>
      <x:c r="K7" s="72"/>
      <x:c r="L7" s="70"/>
      <x:c r="M7" s="70"/>
      <x:c r="N7" s="72"/>
      <x:c r="O7" s="70"/>
      <x:c r="P7" s="70"/>
      <x:c r="Q7" s="72"/>
      <x:c r="R7" s="70"/>
      <x:c r="S7" s="70"/>
      <x:c r="T7" s="71"/>
      <x:c r="U7" s="70"/>
      <x:c r="V7" s="70"/>
      <x:c r="W7" s="72"/>
      <x:c r="X7" s="70"/>
      <x:c r="Y7" s="70"/>
      <x:c r="Z7" s="73" t="str">
        <x:f>IF(A7="","",IF(AG7="INCOMPLETE","INCOMPLETE",IF('Setup &amp; Route Definition'!B7="Clock Hours",H7*'Setup &amp; Route Definition'!B6,K7)))</x:f>
      </x:c>
      <x:c r="AA7" s="73" t="str">
        <x:f>IF(A7="","",IF(AG7="INCOMPLETE","INCOMPLETE",IF('Setup &amp; Route Definition'!B7="Clock Hours",N7*'Setup &amp; Route Definition'!B6,Q7)))</x:f>
      </x:c>
      <x:c r="AB7" s="74" t="str">
        <x:f>IF(A7="","",IF(AG7="INCOMPLETE","INCOMPLETE",Z7*'Setup &amp; Route Definition'!B8))</x:f>
      </x:c>
      <x:c r="AC7" s="74" t="str">
        <x:f>IF(A7="","",IF(AG7="INCOMPLETE","INCOMPLETE",B7-E7-AB7))</x:f>
      </x:c>
      <x:c r="AD7" s="74" t="str">
        <x:f>IF(A7="","",IF(AG7="INCOMPLETE","INCOMPLETE",AA7*'Setup &amp; Route Definition'!B23))</x:f>
      </x:c>
      <x:c r="AE7" s="74" t="str">
        <x:f>IF(A7="","",IF(AG7="INCOMPLETE","INCOMPLETE",IF('Setup &amp; Route Definition'!B11="No","not in scope",IF('Setup &amp; Route Definition'!B12="Direct Amount",T7,W7*'Setup &amp; Route Definition'!B13))))</x:f>
      </x:c>
      <x:c r="AF7" s="74" t="str">
        <x:f>IF(A7="","",IF(AG7="INCOMPLETE","INCOMPLETE",AC7-AD7-IF('Setup &amp; Route Definition'!B11="Yes",AE7,0)))</x:f>
      </x:c>
      <x:c r="AG7" s="75" t="str">
        <x:f>IF(NOT((COUNTA(A7:Y7)+COUNTA(AH7)&gt;0)),"",IF('Setup &amp; Route Definition'!B22="INCOMPLETE","INCOMPLETE",IF(OR(A7="",NOT(ISNUMBER(B7)),B7&lt;0,NOT(OR(C7="Known",C7="Estimated")),AND(C7="Estimated",D7=""),NOT(ISNUMBER(E7)),E7&lt;0,NOT(OR(F7="Known",F7="Estimated")),AND(F7="Estimated",G7=""),AND('Setup &amp; Route Definition'!B7="Clock Hours",OR(NOT(ISNUMBER(H7)),H7&lt;0,NOT(OR(I7="Known",I7="Estimated")),AND(I7="Estimated",J7=""),NOT(ISNUMBER(N7)),N7&lt;0,NOT(OR(O7="Known",O7="Estimated")),AND(O7="Estimated",P7=""))),AND('Setup &amp; Route Definition'!B7="Crew Labor-Hours",OR(NOT(ISNUMBER(K7)),K7&lt;0,NOT(OR(L7="Known",L7="Estimated")),AND(L7="Estimated",M7=""),NOT(ISNUMBER(Q7)),Q7&lt;0,NOT(OR(R7="Known",R7="Estimated")),AND(R7="Estimated",S7=""))),AND('Setup &amp; Route Definition'!B11="Yes",'Setup &amp; Route Definition'!B12="Direct Amount",OR(NOT(ISNUMBER(T7)),T7&lt;0,NOT(OR(U7="Known",U7="Estimated")),AND(U7="Estimated",V7=""))),AND('Setup &amp; Route Definition'!B11="Yes",'Setup &amp; Route Definition'!B12="Miles × Company Rate",OR(NOT(ISNUMBER(W7)),W7&lt;0,NOT(OR(X7="Known",X7="Estimated")),AND(X7="Estimated",Y7="")))),"INCOMPLETE",IF(OR('Setup &amp; Route Definition'!B22="PROVISIONAL",C7="Estimated",F7="Estimated",AND('Setup &amp; Route Definition'!B7="Clock Hours",OR(I7="Estimated",O7="Estimated")),AND('Setup &amp; Route Definition'!B7="Crew Labor-Hours",OR(L7="Estimated",R7="Estimated")),AND('Setup &amp; Route Definition'!B11="Yes",'Setup &amp; Route Definition'!B12="Direct Amount",U7="Estimated"),AND('Setup &amp; Route Definition'!B11="Yes",'Setup &amp; Route Definition'!B12="Miles × Company Rate",X7="Estimated")),"PROVISIONAL","READY FOR REVIEW"))))</x:f>
      </x:c>
      <x:c r="AH7" s="70"/>
    </x:row>
    <x:row r="8">
      <x:c r="A8" s="70"/>
      <x:c r="B8" s="71"/>
      <x:c r="C8" s="70"/>
      <x:c r="D8" s="70"/>
      <x:c r="E8" s="71"/>
      <x:c r="F8" s="70"/>
      <x:c r="G8" s="70"/>
      <x:c r="H8" s="72"/>
      <x:c r="I8" s="70"/>
      <x:c r="J8" s="70"/>
      <x:c r="K8" s="72"/>
      <x:c r="L8" s="70"/>
      <x:c r="M8" s="70"/>
      <x:c r="N8" s="72"/>
      <x:c r="O8" s="70"/>
      <x:c r="P8" s="70"/>
      <x:c r="Q8" s="72"/>
      <x:c r="R8" s="70"/>
      <x:c r="S8" s="70"/>
      <x:c r="T8" s="71"/>
      <x:c r="U8" s="70"/>
      <x:c r="V8" s="70"/>
      <x:c r="W8" s="72"/>
      <x:c r="X8" s="70"/>
      <x:c r="Y8" s="70"/>
      <x:c r="Z8" s="73" t="str">
        <x:f>IF(A8="","",IF(AG8="INCOMPLETE","INCOMPLETE",IF('Setup &amp; Route Definition'!B7="Clock Hours",H8*'Setup &amp; Route Definition'!B6,K8)))</x:f>
      </x:c>
      <x:c r="AA8" s="73" t="str">
        <x:f>IF(A8="","",IF(AG8="INCOMPLETE","INCOMPLETE",IF('Setup &amp; Route Definition'!B7="Clock Hours",N8*'Setup &amp; Route Definition'!B6,Q8)))</x:f>
      </x:c>
      <x:c r="AB8" s="74" t="str">
        <x:f>IF(A8="","",IF(AG8="INCOMPLETE","INCOMPLETE",Z8*'Setup &amp; Route Definition'!B8))</x:f>
      </x:c>
      <x:c r="AC8" s="74" t="str">
        <x:f>IF(A8="","",IF(AG8="INCOMPLETE","INCOMPLETE",B8-E8-AB8))</x:f>
      </x:c>
      <x:c r="AD8" s="74" t="str">
        <x:f>IF(A8="","",IF(AG8="INCOMPLETE","INCOMPLETE",AA8*'Setup &amp; Route Definition'!B23))</x:f>
      </x:c>
      <x:c r="AE8" s="74" t="str">
        <x:f>IF(A8="","",IF(AG8="INCOMPLETE","INCOMPLETE",IF('Setup &amp; Route Definition'!B11="No","not in scope",IF('Setup &amp; Route Definition'!B12="Direct Amount",T8,W8*'Setup &amp; Route Definition'!B13))))</x:f>
      </x:c>
      <x:c r="AF8" s="74" t="str">
        <x:f>IF(A8="","",IF(AG8="INCOMPLETE","INCOMPLETE",AC8-AD8-IF('Setup &amp; Route Definition'!B11="Yes",AE8,0)))</x:f>
      </x:c>
      <x:c r="AG8" s="75" t="str">
        <x:f>IF(NOT((COUNTA(A8:Y8)+COUNTA(AH8)&gt;0)),"",IF('Setup &amp; Route Definition'!B22="INCOMPLETE","INCOMPLETE",IF(OR(A8="",NOT(ISNUMBER(B8)),B8&lt;0,NOT(OR(C8="Known",C8="Estimated")),AND(C8="Estimated",D8=""),NOT(ISNUMBER(E8)),E8&lt;0,NOT(OR(F8="Known",F8="Estimated")),AND(F8="Estimated",G8=""),AND('Setup &amp; Route Definition'!B7="Clock Hours",OR(NOT(ISNUMBER(H8)),H8&lt;0,NOT(OR(I8="Known",I8="Estimated")),AND(I8="Estimated",J8=""),NOT(ISNUMBER(N8)),N8&lt;0,NOT(OR(O8="Known",O8="Estimated")),AND(O8="Estimated",P8=""))),AND('Setup &amp; Route Definition'!B7="Crew Labor-Hours",OR(NOT(ISNUMBER(K8)),K8&lt;0,NOT(OR(L8="Known",L8="Estimated")),AND(L8="Estimated",M8=""),NOT(ISNUMBER(Q8)),Q8&lt;0,NOT(OR(R8="Known",R8="Estimated")),AND(R8="Estimated",S8=""))),AND('Setup &amp; Route Definition'!B11="Yes",'Setup &amp; Route Definition'!B12="Direct Amount",OR(NOT(ISNUMBER(T8)),T8&lt;0,NOT(OR(U8="Known",U8="Estimated")),AND(U8="Estimated",V8=""))),AND('Setup &amp; Route Definition'!B11="Yes",'Setup &amp; Route Definition'!B12="Miles × Company Rate",OR(NOT(ISNUMBER(W8)),W8&lt;0,NOT(OR(X8="Known",X8="Estimated")),AND(X8="Estimated",Y8="")))),"INCOMPLETE",IF(OR('Setup &amp; Route Definition'!B22="PROVISIONAL",C8="Estimated",F8="Estimated",AND('Setup &amp; Route Definition'!B7="Clock Hours",OR(I8="Estimated",O8="Estimated")),AND('Setup &amp; Route Definition'!B7="Crew Labor-Hours",OR(L8="Estimated",R8="Estimated")),AND('Setup &amp; Route Definition'!B11="Yes",'Setup &amp; Route Definition'!B12="Direct Amount",U8="Estimated"),AND('Setup &amp; Route Definition'!B11="Yes",'Setup &amp; Route Definition'!B12="Miles × Company Rate",X8="Estimated")),"PROVISIONAL","READY FOR REVIEW"))))</x:f>
      </x:c>
      <x:c r="AH8" s="70"/>
    </x:row>
    <x:row r="9">
      <x:c r="A9" s="70"/>
      <x:c r="B9" s="71"/>
      <x:c r="C9" s="70"/>
      <x:c r="D9" s="70"/>
      <x:c r="E9" s="71"/>
      <x:c r="F9" s="70"/>
      <x:c r="G9" s="70"/>
      <x:c r="H9" s="72"/>
      <x:c r="I9" s="70"/>
      <x:c r="J9" s="70"/>
      <x:c r="K9" s="72"/>
      <x:c r="L9" s="70"/>
      <x:c r="M9" s="70"/>
      <x:c r="N9" s="72"/>
      <x:c r="O9" s="70"/>
      <x:c r="P9" s="70"/>
      <x:c r="Q9" s="72"/>
      <x:c r="R9" s="70"/>
      <x:c r="S9" s="70"/>
      <x:c r="T9" s="71"/>
      <x:c r="U9" s="70"/>
      <x:c r="V9" s="70"/>
      <x:c r="W9" s="72"/>
      <x:c r="X9" s="70"/>
      <x:c r="Y9" s="70"/>
      <x:c r="Z9" s="73" t="str">
        <x:f>IF(A9="","",IF(AG9="INCOMPLETE","INCOMPLETE",IF('Setup &amp; Route Definition'!B7="Clock Hours",H9*'Setup &amp; Route Definition'!B6,K9)))</x:f>
      </x:c>
      <x:c r="AA9" s="73" t="str">
        <x:f>IF(A9="","",IF(AG9="INCOMPLETE","INCOMPLETE",IF('Setup &amp; Route Definition'!B7="Clock Hours",N9*'Setup &amp; Route Definition'!B6,Q9)))</x:f>
      </x:c>
      <x:c r="AB9" s="74" t="str">
        <x:f>IF(A9="","",IF(AG9="INCOMPLETE","INCOMPLETE",Z9*'Setup &amp; Route Definition'!B8))</x:f>
      </x:c>
      <x:c r="AC9" s="74" t="str">
        <x:f>IF(A9="","",IF(AG9="INCOMPLETE","INCOMPLETE",B9-E9-AB9))</x:f>
      </x:c>
      <x:c r="AD9" s="74" t="str">
        <x:f>IF(A9="","",IF(AG9="INCOMPLETE","INCOMPLETE",AA9*'Setup &amp; Route Definition'!B23))</x:f>
      </x:c>
      <x:c r="AE9" s="74" t="str">
        <x:f>IF(A9="","",IF(AG9="INCOMPLETE","INCOMPLETE",IF('Setup &amp; Route Definition'!B11="No","not in scope",IF('Setup &amp; Route Definition'!B12="Direct Amount",T9,W9*'Setup &amp; Route Definition'!B13))))</x:f>
      </x:c>
      <x:c r="AF9" s="74" t="str">
        <x:f>IF(A9="","",IF(AG9="INCOMPLETE","INCOMPLETE",AC9-AD9-IF('Setup &amp; Route Definition'!B11="Yes",AE9,0)))</x:f>
      </x:c>
      <x:c r="AG9" s="75" t="str">
        <x:f>IF(NOT((COUNTA(A9:Y9)+COUNTA(AH9)&gt;0)),"",IF('Setup &amp; Route Definition'!B22="INCOMPLETE","INCOMPLETE",IF(OR(A9="",NOT(ISNUMBER(B9)),B9&lt;0,NOT(OR(C9="Known",C9="Estimated")),AND(C9="Estimated",D9=""),NOT(ISNUMBER(E9)),E9&lt;0,NOT(OR(F9="Known",F9="Estimated")),AND(F9="Estimated",G9=""),AND('Setup &amp; Route Definition'!B7="Clock Hours",OR(NOT(ISNUMBER(H9)),H9&lt;0,NOT(OR(I9="Known",I9="Estimated")),AND(I9="Estimated",J9=""),NOT(ISNUMBER(N9)),N9&lt;0,NOT(OR(O9="Known",O9="Estimated")),AND(O9="Estimated",P9=""))),AND('Setup &amp; Route Definition'!B7="Crew Labor-Hours",OR(NOT(ISNUMBER(K9)),K9&lt;0,NOT(OR(L9="Known",L9="Estimated")),AND(L9="Estimated",M9=""),NOT(ISNUMBER(Q9)),Q9&lt;0,NOT(OR(R9="Known",R9="Estimated")),AND(R9="Estimated",S9=""))),AND('Setup &amp; Route Definition'!B11="Yes",'Setup &amp; Route Definition'!B12="Direct Amount",OR(NOT(ISNUMBER(T9)),T9&lt;0,NOT(OR(U9="Known",U9="Estimated")),AND(U9="Estimated",V9=""))),AND('Setup &amp; Route Definition'!B11="Yes",'Setup &amp; Route Definition'!B12="Miles × Company Rate",OR(NOT(ISNUMBER(W9)),W9&lt;0,NOT(OR(X9="Known",X9="Estimated")),AND(X9="Estimated",Y9="")))),"INCOMPLETE",IF(OR('Setup &amp; Route Definition'!B22="PROVISIONAL",C9="Estimated",F9="Estimated",AND('Setup &amp; Route Definition'!B7="Clock Hours",OR(I9="Estimated",O9="Estimated")),AND('Setup &amp; Route Definition'!B7="Crew Labor-Hours",OR(L9="Estimated",R9="Estimated")),AND('Setup &amp; Route Definition'!B11="Yes",'Setup &amp; Route Definition'!B12="Direct Amount",U9="Estimated"),AND('Setup &amp; Route Definition'!B11="Yes",'Setup &amp; Route Definition'!B12="Miles × Company Rate",X9="Estimated")),"PROVISIONAL","READY FOR REVIEW"))))</x:f>
      </x:c>
      <x:c r="AH9" s="70"/>
    </x:row>
    <x:row r="10">
      <x:c r="A10" s="70"/>
      <x:c r="B10" s="71"/>
      <x:c r="C10" s="70"/>
      <x:c r="D10" s="70"/>
      <x:c r="E10" s="71"/>
      <x:c r="F10" s="70"/>
      <x:c r="G10" s="70"/>
      <x:c r="H10" s="72"/>
      <x:c r="I10" s="70"/>
      <x:c r="J10" s="70"/>
      <x:c r="K10" s="72"/>
      <x:c r="L10" s="70"/>
      <x:c r="M10" s="70"/>
      <x:c r="N10" s="72"/>
      <x:c r="O10" s="70"/>
      <x:c r="P10" s="70"/>
      <x:c r="Q10" s="72"/>
      <x:c r="R10" s="70"/>
      <x:c r="S10" s="70"/>
      <x:c r="T10" s="71"/>
      <x:c r="U10" s="70"/>
      <x:c r="V10" s="70"/>
      <x:c r="W10" s="72"/>
      <x:c r="X10" s="70"/>
      <x:c r="Y10" s="70"/>
      <x:c r="Z10" s="73" t="str">
        <x:f>IF(A10="","",IF(AG10="INCOMPLETE","INCOMPLETE",IF('Setup &amp; Route Definition'!B7="Clock Hours",H10*'Setup &amp; Route Definition'!B6,K10)))</x:f>
      </x:c>
      <x:c r="AA10" s="73" t="str">
        <x:f>IF(A10="","",IF(AG10="INCOMPLETE","INCOMPLETE",IF('Setup &amp; Route Definition'!B7="Clock Hours",N10*'Setup &amp; Route Definition'!B6,Q10)))</x:f>
      </x:c>
      <x:c r="AB10" s="74" t="str">
        <x:f>IF(A10="","",IF(AG10="INCOMPLETE","INCOMPLETE",Z10*'Setup &amp; Route Definition'!B8))</x:f>
      </x:c>
      <x:c r="AC10" s="74" t="str">
        <x:f>IF(A10="","",IF(AG10="INCOMPLETE","INCOMPLETE",B10-E10-AB10))</x:f>
      </x:c>
      <x:c r="AD10" s="74" t="str">
        <x:f>IF(A10="","",IF(AG10="INCOMPLETE","INCOMPLETE",AA10*'Setup &amp; Route Definition'!B23))</x:f>
      </x:c>
      <x:c r="AE10" s="74" t="str">
        <x:f>IF(A10="","",IF(AG10="INCOMPLETE","INCOMPLETE",IF('Setup &amp; Route Definition'!B11="No","not in scope",IF('Setup &amp; Route Definition'!B12="Direct Amount",T10,W10*'Setup &amp; Route Definition'!B13))))</x:f>
      </x:c>
      <x:c r="AF10" s="74" t="str">
        <x:f>IF(A10="","",IF(AG10="INCOMPLETE","INCOMPLETE",AC10-AD10-IF('Setup &amp; Route Definition'!B11="Yes",AE10,0)))</x:f>
      </x:c>
      <x:c r="AG10" s="75" t="str">
        <x:f>IF(NOT((COUNTA(A10:Y10)+COUNTA(AH10)&gt;0)),"",IF('Setup &amp; Route Definition'!B22="INCOMPLETE","INCOMPLETE",IF(OR(A10="",NOT(ISNUMBER(B10)),B10&lt;0,NOT(OR(C10="Known",C10="Estimated")),AND(C10="Estimated",D10=""),NOT(ISNUMBER(E10)),E10&lt;0,NOT(OR(F10="Known",F10="Estimated")),AND(F10="Estimated",G10=""),AND('Setup &amp; Route Definition'!B7="Clock Hours",OR(NOT(ISNUMBER(H10)),H10&lt;0,NOT(OR(I10="Known",I10="Estimated")),AND(I10="Estimated",J10=""),NOT(ISNUMBER(N10)),N10&lt;0,NOT(OR(O10="Known",O10="Estimated")),AND(O10="Estimated",P10=""))),AND('Setup &amp; Route Definition'!B7="Crew Labor-Hours",OR(NOT(ISNUMBER(K10)),K10&lt;0,NOT(OR(L10="Known",L10="Estimated")),AND(L10="Estimated",M10=""),NOT(ISNUMBER(Q10)),Q10&lt;0,NOT(OR(R10="Known",R10="Estimated")),AND(R10="Estimated",S10=""))),AND('Setup &amp; Route Definition'!B11="Yes",'Setup &amp; Route Definition'!B12="Direct Amount",OR(NOT(ISNUMBER(T10)),T10&lt;0,NOT(OR(U10="Known",U10="Estimated")),AND(U10="Estimated",V10=""))),AND('Setup &amp; Route Definition'!B11="Yes",'Setup &amp; Route Definition'!B12="Miles × Company Rate",OR(NOT(ISNUMBER(W10)),W10&lt;0,NOT(OR(X10="Known",X10="Estimated")),AND(X10="Estimated",Y10="")))),"INCOMPLETE",IF(OR('Setup &amp; Route Definition'!B22="PROVISIONAL",C10="Estimated",F10="Estimated",AND('Setup &amp; Route Definition'!B7="Clock Hours",OR(I10="Estimated",O10="Estimated")),AND('Setup &amp; Route Definition'!B7="Crew Labor-Hours",OR(L10="Estimated",R10="Estimated")),AND('Setup &amp; Route Definition'!B11="Yes",'Setup &amp; Route Definition'!B12="Direct Amount",U10="Estimated"),AND('Setup &amp; Route Definition'!B11="Yes",'Setup &amp; Route Definition'!B12="Miles × Company Rate",X10="Estimated")),"PROVISIONAL","READY FOR REVIEW"))))</x:f>
      </x:c>
      <x:c r="AH10" s="70"/>
    </x:row>
    <x:row r="11">
      <x:c r="A11" s="70"/>
      <x:c r="B11" s="71"/>
      <x:c r="C11" s="70"/>
      <x:c r="D11" s="70"/>
      <x:c r="E11" s="71"/>
      <x:c r="F11" s="70"/>
      <x:c r="G11" s="70"/>
      <x:c r="H11" s="72"/>
      <x:c r="I11" s="70"/>
      <x:c r="J11" s="70"/>
      <x:c r="K11" s="72"/>
      <x:c r="L11" s="70"/>
      <x:c r="M11" s="70"/>
      <x:c r="N11" s="72"/>
      <x:c r="O11" s="70"/>
      <x:c r="P11" s="70"/>
      <x:c r="Q11" s="72"/>
      <x:c r="R11" s="70"/>
      <x:c r="S11" s="70"/>
      <x:c r="T11" s="71"/>
      <x:c r="U11" s="70"/>
      <x:c r="V11" s="70"/>
      <x:c r="W11" s="72"/>
      <x:c r="X11" s="70"/>
      <x:c r="Y11" s="70"/>
      <x:c r="Z11" s="73" t="str">
        <x:f>IF(A11="","",IF(AG11="INCOMPLETE","INCOMPLETE",IF('Setup &amp; Route Definition'!B7="Clock Hours",H11*'Setup &amp; Route Definition'!B6,K11)))</x:f>
      </x:c>
      <x:c r="AA11" s="73" t="str">
        <x:f>IF(A11="","",IF(AG11="INCOMPLETE","INCOMPLETE",IF('Setup &amp; Route Definition'!B7="Clock Hours",N11*'Setup &amp; Route Definition'!B6,Q11)))</x:f>
      </x:c>
      <x:c r="AB11" s="74" t="str">
        <x:f>IF(A11="","",IF(AG11="INCOMPLETE","INCOMPLETE",Z11*'Setup &amp; Route Definition'!B8))</x:f>
      </x:c>
      <x:c r="AC11" s="74" t="str">
        <x:f>IF(A11="","",IF(AG11="INCOMPLETE","INCOMPLETE",B11-E11-AB11))</x:f>
      </x:c>
      <x:c r="AD11" s="74" t="str">
        <x:f>IF(A11="","",IF(AG11="INCOMPLETE","INCOMPLETE",AA11*'Setup &amp; Route Definition'!B23))</x:f>
      </x:c>
      <x:c r="AE11" s="74" t="str">
        <x:f>IF(A11="","",IF(AG11="INCOMPLETE","INCOMPLETE",IF('Setup &amp; Route Definition'!B11="No","not in scope",IF('Setup &amp; Route Definition'!B12="Direct Amount",T11,W11*'Setup &amp; Route Definition'!B13))))</x:f>
      </x:c>
      <x:c r="AF11" s="74" t="str">
        <x:f>IF(A11="","",IF(AG11="INCOMPLETE","INCOMPLETE",AC11-AD11-IF('Setup &amp; Route Definition'!B11="Yes",AE11,0)))</x:f>
      </x:c>
      <x:c r="AG11" s="75" t="str">
        <x:f>IF(NOT((COUNTA(A11:Y11)+COUNTA(AH11)&gt;0)),"",IF('Setup &amp; Route Definition'!B22="INCOMPLETE","INCOMPLETE",IF(OR(A11="",NOT(ISNUMBER(B11)),B11&lt;0,NOT(OR(C11="Known",C11="Estimated")),AND(C11="Estimated",D11=""),NOT(ISNUMBER(E11)),E11&lt;0,NOT(OR(F11="Known",F11="Estimated")),AND(F11="Estimated",G11=""),AND('Setup &amp; Route Definition'!B7="Clock Hours",OR(NOT(ISNUMBER(H11)),H11&lt;0,NOT(OR(I11="Known",I11="Estimated")),AND(I11="Estimated",J11=""),NOT(ISNUMBER(N11)),N11&lt;0,NOT(OR(O11="Known",O11="Estimated")),AND(O11="Estimated",P11=""))),AND('Setup &amp; Route Definition'!B7="Crew Labor-Hours",OR(NOT(ISNUMBER(K11)),K11&lt;0,NOT(OR(L11="Known",L11="Estimated")),AND(L11="Estimated",M11=""),NOT(ISNUMBER(Q11)),Q11&lt;0,NOT(OR(R11="Known",R11="Estimated")),AND(R11="Estimated",S11=""))),AND('Setup &amp; Route Definition'!B11="Yes",'Setup &amp; Route Definition'!B12="Direct Amount",OR(NOT(ISNUMBER(T11)),T11&lt;0,NOT(OR(U11="Known",U11="Estimated")),AND(U11="Estimated",V11=""))),AND('Setup &amp; Route Definition'!B11="Yes",'Setup &amp; Route Definition'!B12="Miles × Company Rate",OR(NOT(ISNUMBER(W11)),W11&lt;0,NOT(OR(X11="Known",X11="Estimated")),AND(X11="Estimated",Y11="")))),"INCOMPLETE",IF(OR('Setup &amp; Route Definition'!B22="PROVISIONAL",C11="Estimated",F11="Estimated",AND('Setup &amp; Route Definition'!B7="Clock Hours",OR(I11="Estimated",O11="Estimated")),AND('Setup &amp; Route Definition'!B7="Crew Labor-Hours",OR(L11="Estimated",R11="Estimated")),AND('Setup &amp; Route Definition'!B11="Yes",'Setup &amp; Route Definition'!B12="Direct Amount",U11="Estimated"),AND('Setup &amp; Route Definition'!B11="Yes",'Setup &amp; Route Definition'!B12="Miles × Company Rate",X11="Estimated")),"PROVISIONAL","READY FOR REVIEW"))))</x:f>
      </x:c>
      <x:c r="AH11" s="70"/>
    </x:row>
    <x:row r="12">
      <x:c r="A12" s="70"/>
      <x:c r="B12" s="71"/>
      <x:c r="C12" s="70"/>
      <x:c r="D12" s="70"/>
      <x:c r="E12" s="71"/>
      <x:c r="F12" s="70"/>
      <x:c r="G12" s="70"/>
      <x:c r="H12" s="72"/>
      <x:c r="I12" s="70"/>
      <x:c r="J12" s="70"/>
      <x:c r="K12" s="72"/>
      <x:c r="L12" s="70"/>
      <x:c r="M12" s="70"/>
      <x:c r="N12" s="72"/>
      <x:c r="O12" s="70"/>
      <x:c r="P12" s="70"/>
      <x:c r="Q12" s="72"/>
      <x:c r="R12" s="70"/>
      <x:c r="S12" s="70"/>
      <x:c r="T12" s="71"/>
      <x:c r="U12" s="70"/>
      <x:c r="V12" s="70"/>
      <x:c r="W12" s="72"/>
      <x:c r="X12" s="70"/>
      <x:c r="Y12" s="70"/>
      <x:c r="Z12" s="73" t="str">
        <x:f>IF(A12="","",IF(AG12="INCOMPLETE","INCOMPLETE",IF('Setup &amp; Route Definition'!B7="Clock Hours",H12*'Setup &amp; Route Definition'!B6,K12)))</x:f>
      </x:c>
      <x:c r="AA12" s="73" t="str">
        <x:f>IF(A12="","",IF(AG12="INCOMPLETE","INCOMPLETE",IF('Setup &amp; Route Definition'!B7="Clock Hours",N12*'Setup &amp; Route Definition'!B6,Q12)))</x:f>
      </x:c>
      <x:c r="AB12" s="74" t="str">
        <x:f>IF(A12="","",IF(AG12="INCOMPLETE","INCOMPLETE",Z12*'Setup &amp; Route Definition'!B8))</x:f>
      </x:c>
      <x:c r="AC12" s="74" t="str">
        <x:f>IF(A12="","",IF(AG12="INCOMPLETE","INCOMPLETE",B12-E12-AB12))</x:f>
      </x:c>
      <x:c r="AD12" s="74" t="str">
        <x:f>IF(A12="","",IF(AG12="INCOMPLETE","INCOMPLETE",AA12*'Setup &amp; Route Definition'!B23))</x:f>
      </x:c>
      <x:c r="AE12" s="74" t="str">
        <x:f>IF(A12="","",IF(AG12="INCOMPLETE","INCOMPLETE",IF('Setup &amp; Route Definition'!B11="No","not in scope",IF('Setup &amp; Route Definition'!B12="Direct Amount",T12,W12*'Setup &amp; Route Definition'!B13))))</x:f>
      </x:c>
      <x:c r="AF12" s="74" t="str">
        <x:f>IF(A12="","",IF(AG12="INCOMPLETE","INCOMPLETE",AC12-AD12-IF('Setup &amp; Route Definition'!B11="Yes",AE12,0)))</x:f>
      </x:c>
      <x:c r="AG12" s="75" t="str">
        <x:f>IF(NOT((COUNTA(A12:Y12)+COUNTA(AH12)&gt;0)),"",IF('Setup &amp; Route Definition'!B22="INCOMPLETE","INCOMPLETE",IF(OR(A12="",NOT(ISNUMBER(B12)),B12&lt;0,NOT(OR(C12="Known",C12="Estimated")),AND(C12="Estimated",D12=""),NOT(ISNUMBER(E12)),E12&lt;0,NOT(OR(F12="Known",F12="Estimated")),AND(F12="Estimated",G12=""),AND('Setup &amp; Route Definition'!B7="Clock Hours",OR(NOT(ISNUMBER(H12)),H12&lt;0,NOT(OR(I12="Known",I12="Estimated")),AND(I12="Estimated",J12=""),NOT(ISNUMBER(N12)),N12&lt;0,NOT(OR(O12="Known",O12="Estimated")),AND(O12="Estimated",P12=""))),AND('Setup &amp; Route Definition'!B7="Crew Labor-Hours",OR(NOT(ISNUMBER(K12)),K12&lt;0,NOT(OR(L12="Known",L12="Estimated")),AND(L12="Estimated",M12=""),NOT(ISNUMBER(Q12)),Q12&lt;0,NOT(OR(R12="Known",R12="Estimated")),AND(R12="Estimated",S12=""))),AND('Setup &amp; Route Definition'!B11="Yes",'Setup &amp; Route Definition'!B12="Direct Amount",OR(NOT(ISNUMBER(T12)),T12&lt;0,NOT(OR(U12="Known",U12="Estimated")),AND(U12="Estimated",V12=""))),AND('Setup &amp; Route Definition'!B11="Yes",'Setup &amp; Route Definition'!B12="Miles × Company Rate",OR(NOT(ISNUMBER(W12)),W12&lt;0,NOT(OR(X12="Known",X12="Estimated")),AND(X12="Estimated",Y12="")))),"INCOMPLETE",IF(OR('Setup &amp; Route Definition'!B22="PROVISIONAL",C12="Estimated",F12="Estimated",AND('Setup &amp; Route Definition'!B7="Clock Hours",OR(I12="Estimated",O12="Estimated")),AND('Setup &amp; Route Definition'!B7="Crew Labor-Hours",OR(L12="Estimated",R12="Estimated")),AND('Setup &amp; Route Definition'!B11="Yes",'Setup &amp; Route Definition'!B12="Direct Amount",U12="Estimated"),AND('Setup &amp; Route Definition'!B11="Yes",'Setup &amp; Route Definition'!B12="Miles × Company Rate",X12="Estimated")),"PROVISIONAL","READY FOR REVIEW"))))</x:f>
      </x:c>
      <x:c r="AH12" s="70"/>
    </x:row>
    <x:row r="13">
      <x:c r="A13" s="70"/>
      <x:c r="B13" s="71"/>
      <x:c r="C13" s="70"/>
      <x:c r="D13" s="70"/>
      <x:c r="E13" s="71"/>
      <x:c r="F13" s="70"/>
      <x:c r="G13" s="70"/>
      <x:c r="H13" s="72"/>
      <x:c r="I13" s="70"/>
      <x:c r="J13" s="70"/>
      <x:c r="K13" s="72"/>
      <x:c r="L13" s="70"/>
      <x:c r="M13" s="70"/>
      <x:c r="N13" s="72"/>
      <x:c r="O13" s="70"/>
      <x:c r="P13" s="70"/>
      <x:c r="Q13" s="72"/>
      <x:c r="R13" s="70"/>
      <x:c r="S13" s="70"/>
      <x:c r="T13" s="71"/>
      <x:c r="U13" s="70"/>
      <x:c r="V13" s="70"/>
      <x:c r="W13" s="72"/>
      <x:c r="X13" s="70"/>
      <x:c r="Y13" s="70"/>
      <x:c r="Z13" s="73" t="str">
        <x:f>IF(A13="","",IF(AG13="INCOMPLETE","INCOMPLETE",IF('Setup &amp; Route Definition'!B7="Clock Hours",H13*'Setup &amp; Route Definition'!B6,K13)))</x:f>
      </x:c>
      <x:c r="AA13" s="73" t="str">
        <x:f>IF(A13="","",IF(AG13="INCOMPLETE","INCOMPLETE",IF('Setup &amp; Route Definition'!B7="Clock Hours",N13*'Setup &amp; Route Definition'!B6,Q13)))</x:f>
      </x:c>
      <x:c r="AB13" s="74" t="str">
        <x:f>IF(A13="","",IF(AG13="INCOMPLETE","INCOMPLETE",Z13*'Setup &amp; Route Definition'!B8))</x:f>
      </x:c>
      <x:c r="AC13" s="74" t="str">
        <x:f>IF(A13="","",IF(AG13="INCOMPLETE","INCOMPLETE",B13-E13-AB13))</x:f>
      </x:c>
      <x:c r="AD13" s="74" t="str">
        <x:f>IF(A13="","",IF(AG13="INCOMPLETE","INCOMPLETE",AA13*'Setup &amp; Route Definition'!B23))</x:f>
      </x:c>
      <x:c r="AE13" s="74" t="str">
        <x:f>IF(A13="","",IF(AG13="INCOMPLETE","INCOMPLETE",IF('Setup &amp; Route Definition'!B11="No","not in scope",IF('Setup &amp; Route Definition'!B12="Direct Amount",T13,W13*'Setup &amp; Route Definition'!B13))))</x:f>
      </x:c>
      <x:c r="AF13" s="74" t="str">
        <x:f>IF(A13="","",IF(AG13="INCOMPLETE","INCOMPLETE",AC13-AD13-IF('Setup &amp; Route Definition'!B11="Yes",AE13,0)))</x:f>
      </x:c>
      <x:c r="AG13" s="75" t="str">
        <x:f>IF(NOT((COUNTA(A13:Y13)+COUNTA(AH13)&gt;0)),"",IF('Setup &amp; Route Definition'!B22="INCOMPLETE","INCOMPLETE",IF(OR(A13="",NOT(ISNUMBER(B13)),B13&lt;0,NOT(OR(C13="Known",C13="Estimated")),AND(C13="Estimated",D13=""),NOT(ISNUMBER(E13)),E13&lt;0,NOT(OR(F13="Known",F13="Estimated")),AND(F13="Estimated",G13=""),AND('Setup &amp; Route Definition'!B7="Clock Hours",OR(NOT(ISNUMBER(H13)),H13&lt;0,NOT(OR(I13="Known",I13="Estimated")),AND(I13="Estimated",J13=""),NOT(ISNUMBER(N13)),N13&lt;0,NOT(OR(O13="Known",O13="Estimated")),AND(O13="Estimated",P13=""))),AND('Setup &amp; Route Definition'!B7="Crew Labor-Hours",OR(NOT(ISNUMBER(K13)),K13&lt;0,NOT(OR(L13="Known",L13="Estimated")),AND(L13="Estimated",M13=""),NOT(ISNUMBER(Q13)),Q13&lt;0,NOT(OR(R13="Known",R13="Estimated")),AND(R13="Estimated",S13=""))),AND('Setup &amp; Route Definition'!B11="Yes",'Setup &amp; Route Definition'!B12="Direct Amount",OR(NOT(ISNUMBER(T13)),T13&lt;0,NOT(OR(U13="Known",U13="Estimated")),AND(U13="Estimated",V13=""))),AND('Setup &amp; Route Definition'!B11="Yes",'Setup &amp; Route Definition'!B12="Miles × Company Rate",OR(NOT(ISNUMBER(W13)),W13&lt;0,NOT(OR(X13="Known",X13="Estimated")),AND(X13="Estimated",Y13="")))),"INCOMPLETE",IF(OR('Setup &amp; Route Definition'!B22="PROVISIONAL",C13="Estimated",F13="Estimated",AND('Setup &amp; Route Definition'!B7="Clock Hours",OR(I13="Estimated",O13="Estimated")),AND('Setup &amp; Route Definition'!B7="Crew Labor-Hours",OR(L13="Estimated",R13="Estimated")),AND('Setup &amp; Route Definition'!B11="Yes",'Setup &amp; Route Definition'!B12="Direct Amount",U13="Estimated"),AND('Setup &amp; Route Definition'!B11="Yes",'Setup &amp; Route Definition'!B12="Miles × Company Rate",X13="Estimated")),"PROVISIONAL","READY FOR REVIEW"))))</x:f>
      </x:c>
      <x:c r="AH13" s="70"/>
    </x:row>
    <x:row r="14">
      <x:c r="A14" s="70"/>
      <x:c r="B14" s="71"/>
      <x:c r="C14" s="70"/>
      <x:c r="D14" s="70"/>
      <x:c r="E14" s="71"/>
      <x:c r="F14" s="70"/>
      <x:c r="G14" s="70"/>
      <x:c r="H14" s="72"/>
      <x:c r="I14" s="70"/>
      <x:c r="J14" s="70"/>
      <x:c r="K14" s="72"/>
      <x:c r="L14" s="70"/>
      <x:c r="M14" s="70"/>
      <x:c r="N14" s="72"/>
      <x:c r="O14" s="70"/>
      <x:c r="P14" s="70"/>
      <x:c r="Q14" s="72"/>
      <x:c r="R14" s="70"/>
      <x:c r="S14" s="70"/>
      <x:c r="T14" s="71"/>
      <x:c r="U14" s="70"/>
      <x:c r="V14" s="70"/>
      <x:c r="W14" s="72"/>
      <x:c r="X14" s="70"/>
      <x:c r="Y14" s="70"/>
      <x:c r="Z14" s="73" t="str">
        <x:f>IF(A14="","",IF(AG14="INCOMPLETE","INCOMPLETE",IF('Setup &amp; Route Definition'!B7="Clock Hours",H14*'Setup &amp; Route Definition'!B6,K14)))</x:f>
      </x:c>
      <x:c r="AA14" s="73" t="str">
        <x:f>IF(A14="","",IF(AG14="INCOMPLETE","INCOMPLETE",IF('Setup &amp; Route Definition'!B7="Clock Hours",N14*'Setup &amp; Route Definition'!B6,Q14)))</x:f>
      </x:c>
      <x:c r="AB14" s="74" t="str">
        <x:f>IF(A14="","",IF(AG14="INCOMPLETE","INCOMPLETE",Z14*'Setup &amp; Route Definition'!B8))</x:f>
      </x:c>
      <x:c r="AC14" s="74" t="str">
        <x:f>IF(A14="","",IF(AG14="INCOMPLETE","INCOMPLETE",B14-E14-AB14))</x:f>
      </x:c>
      <x:c r="AD14" s="74" t="str">
        <x:f>IF(A14="","",IF(AG14="INCOMPLETE","INCOMPLETE",AA14*'Setup &amp; Route Definition'!B23))</x:f>
      </x:c>
      <x:c r="AE14" s="74" t="str">
        <x:f>IF(A14="","",IF(AG14="INCOMPLETE","INCOMPLETE",IF('Setup &amp; Route Definition'!B11="No","not in scope",IF('Setup &amp; Route Definition'!B12="Direct Amount",T14,W14*'Setup &amp; Route Definition'!B13))))</x:f>
      </x:c>
      <x:c r="AF14" s="74" t="str">
        <x:f>IF(A14="","",IF(AG14="INCOMPLETE","INCOMPLETE",AC14-AD14-IF('Setup &amp; Route Definition'!B11="Yes",AE14,0)))</x:f>
      </x:c>
      <x:c r="AG14" s="75" t="str">
        <x:f>IF(NOT((COUNTA(A14:Y14)+COUNTA(AH14)&gt;0)),"",IF('Setup &amp; Route Definition'!B22="INCOMPLETE","INCOMPLETE",IF(OR(A14="",NOT(ISNUMBER(B14)),B14&lt;0,NOT(OR(C14="Known",C14="Estimated")),AND(C14="Estimated",D14=""),NOT(ISNUMBER(E14)),E14&lt;0,NOT(OR(F14="Known",F14="Estimated")),AND(F14="Estimated",G14=""),AND('Setup &amp; Route Definition'!B7="Clock Hours",OR(NOT(ISNUMBER(H14)),H14&lt;0,NOT(OR(I14="Known",I14="Estimated")),AND(I14="Estimated",J14=""),NOT(ISNUMBER(N14)),N14&lt;0,NOT(OR(O14="Known",O14="Estimated")),AND(O14="Estimated",P14=""))),AND('Setup &amp; Route Definition'!B7="Crew Labor-Hours",OR(NOT(ISNUMBER(K14)),K14&lt;0,NOT(OR(L14="Known",L14="Estimated")),AND(L14="Estimated",M14=""),NOT(ISNUMBER(Q14)),Q14&lt;0,NOT(OR(R14="Known",R14="Estimated")),AND(R14="Estimated",S14=""))),AND('Setup &amp; Route Definition'!B11="Yes",'Setup &amp; Route Definition'!B12="Direct Amount",OR(NOT(ISNUMBER(T14)),T14&lt;0,NOT(OR(U14="Known",U14="Estimated")),AND(U14="Estimated",V14=""))),AND('Setup &amp; Route Definition'!B11="Yes",'Setup &amp; Route Definition'!B12="Miles × Company Rate",OR(NOT(ISNUMBER(W14)),W14&lt;0,NOT(OR(X14="Known",X14="Estimated")),AND(X14="Estimated",Y14="")))),"INCOMPLETE",IF(OR('Setup &amp; Route Definition'!B22="PROVISIONAL",C14="Estimated",F14="Estimated",AND('Setup &amp; Route Definition'!B7="Clock Hours",OR(I14="Estimated",O14="Estimated")),AND('Setup &amp; Route Definition'!B7="Crew Labor-Hours",OR(L14="Estimated",R14="Estimated")),AND('Setup &amp; Route Definition'!B11="Yes",'Setup &amp; Route Definition'!B12="Direct Amount",U14="Estimated"),AND('Setup &amp; Route Definition'!B11="Yes",'Setup &amp; Route Definition'!B12="Miles × Company Rate",X14="Estimated")),"PROVISIONAL","READY FOR REVIEW"))))</x:f>
      </x:c>
      <x:c r="AH14" s="70"/>
    </x:row>
    <x:row r="15">
      <x:c r="A15" s="70"/>
      <x:c r="B15" s="71"/>
      <x:c r="C15" s="70"/>
      <x:c r="D15" s="70"/>
      <x:c r="E15" s="71"/>
      <x:c r="F15" s="70"/>
      <x:c r="G15" s="70"/>
      <x:c r="H15" s="72"/>
      <x:c r="I15" s="70"/>
      <x:c r="J15" s="70"/>
      <x:c r="K15" s="72"/>
      <x:c r="L15" s="70"/>
      <x:c r="M15" s="70"/>
      <x:c r="N15" s="72"/>
      <x:c r="O15" s="70"/>
      <x:c r="P15" s="70"/>
      <x:c r="Q15" s="72"/>
      <x:c r="R15" s="70"/>
      <x:c r="S15" s="70"/>
      <x:c r="T15" s="71"/>
      <x:c r="U15" s="70"/>
      <x:c r="V15" s="70"/>
      <x:c r="W15" s="72"/>
      <x:c r="X15" s="70"/>
      <x:c r="Y15" s="70"/>
      <x:c r="Z15" s="73" t="str">
        <x:f>IF(A15="","",IF(AG15="INCOMPLETE","INCOMPLETE",IF('Setup &amp; Route Definition'!B7="Clock Hours",H15*'Setup &amp; Route Definition'!B6,K15)))</x:f>
      </x:c>
      <x:c r="AA15" s="73" t="str">
        <x:f>IF(A15="","",IF(AG15="INCOMPLETE","INCOMPLETE",IF('Setup &amp; Route Definition'!B7="Clock Hours",N15*'Setup &amp; Route Definition'!B6,Q15)))</x:f>
      </x:c>
      <x:c r="AB15" s="74" t="str">
        <x:f>IF(A15="","",IF(AG15="INCOMPLETE","INCOMPLETE",Z15*'Setup &amp; Route Definition'!B8))</x:f>
      </x:c>
      <x:c r="AC15" s="74" t="str">
        <x:f>IF(A15="","",IF(AG15="INCOMPLETE","INCOMPLETE",B15-E15-AB15))</x:f>
      </x:c>
      <x:c r="AD15" s="74" t="str">
        <x:f>IF(A15="","",IF(AG15="INCOMPLETE","INCOMPLETE",AA15*'Setup &amp; Route Definition'!B23))</x:f>
      </x:c>
      <x:c r="AE15" s="74" t="str">
        <x:f>IF(A15="","",IF(AG15="INCOMPLETE","INCOMPLETE",IF('Setup &amp; Route Definition'!B11="No","not in scope",IF('Setup &amp; Route Definition'!B12="Direct Amount",T15,W15*'Setup &amp; Route Definition'!B13))))</x:f>
      </x:c>
      <x:c r="AF15" s="74" t="str">
        <x:f>IF(A15="","",IF(AG15="INCOMPLETE","INCOMPLETE",AC15-AD15-IF('Setup &amp; Route Definition'!B11="Yes",AE15,0)))</x:f>
      </x:c>
      <x:c r="AG15" s="75" t="str">
        <x:f>IF(NOT((COUNTA(A15:Y15)+COUNTA(AH15)&gt;0)),"",IF('Setup &amp; Route Definition'!B22="INCOMPLETE","INCOMPLETE",IF(OR(A15="",NOT(ISNUMBER(B15)),B15&lt;0,NOT(OR(C15="Known",C15="Estimated")),AND(C15="Estimated",D15=""),NOT(ISNUMBER(E15)),E15&lt;0,NOT(OR(F15="Known",F15="Estimated")),AND(F15="Estimated",G15=""),AND('Setup &amp; Route Definition'!B7="Clock Hours",OR(NOT(ISNUMBER(H15)),H15&lt;0,NOT(OR(I15="Known",I15="Estimated")),AND(I15="Estimated",J15=""),NOT(ISNUMBER(N15)),N15&lt;0,NOT(OR(O15="Known",O15="Estimated")),AND(O15="Estimated",P15=""))),AND('Setup &amp; Route Definition'!B7="Crew Labor-Hours",OR(NOT(ISNUMBER(K15)),K15&lt;0,NOT(OR(L15="Known",L15="Estimated")),AND(L15="Estimated",M15=""),NOT(ISNUMBER(Q15)),Q15&lt;0,NOT(OR(R15="Known",R15="Estimated")),AND(R15="Estimated",S15=""))),AND('Setup &amp; Route Definition'!B11="Yes",'Setup &amp; Route Definition'!B12="Direct Amount",OR(NOT(ISNUMBER(T15)),T15&lt;0,NOT(OR(U15="Known",U15="Estimated")),AND(U15="Estimated",V15=""))),AND('Setup &amp; Route Definition'!B11="Yes",'Setup &amp; Route Definition'!B12="Miles × Company Rate",OR(NOT(ISNUMBER(W15)),W15&lt;0,NOT(OR(X15="Known",X15="Estimated")),AND(X15="Estimated",Y15="")))),"INCOMPLETE",IF(OR('Setup &amp; Route Definition'!B22="PROVISIONAL",C15="Estimated",F15="Estimated",AND('Setup &amp; Route Definition'!B7="Clock Hours",OR(I15="Estimated",O15="Estimated")),AND('Setup &amp; Route Definition'!B7="Crew Labor-Hours",OR(L15="Estimated",R15="Estimated")),AND('Setup &amp; Route Definition'!B11="Yes",'Setup &amp; Route Definition'!B12="Direct Amount",U15="Estimated"),AND('Setup &amp; Route Definition'!B11="Yes",'Setup &amp; Route Definition'!B12="Miles × Company Rate",X15="Estimated")),"PROVISIONAL","READY FOR REVIEW"))))</x:f>
      </x:c>
      <x:c r="AH15" s="70"/>
    </x:row>
    <x:row r="16">
      <x:c r="A16" s="70"/>
      <x:c r="B16" s="71"/>
      <x:c r="C16" s="70"/>
      <x:c r="D16" s="70"/>
      <x:c r="E16" s="71"/>
      <x:c r="F16" s="70"/>
      <x:c r="G16" s="70"/>
      <x:c r="H16" s="72"/>
      <x:c r="I16" s="70"/>
      <x:c r="J16" s="70"/>
      <x:c r="K16" s="72"/>
      <x:c r="L16" s="70"/>
      <x:c r="M16" s="70"/>
      <x:c r="N16" s="72"/>
      <x:c r="O16" s="70"/>
      <x:c r="P16" s="70"/>
      <x:c r="Q16" s="72"/>
      <x:c r="R16" s="70"/>
      <x:c r="S16" s="70"/>
      <x:c r="T16" s="71"/>
      <x:c r="U16" s="70"/>
      <x:c r="V16" s="70"/>
      <x:c r="W16" s="72"/>
      <x:c r="X16" s="70"/>
      <x:c r="Y16" s="70"/>
      <x:c r="Z16" s="73" t="str">
        <x:f>IF(A16="","",IF(AG16="INCOMPLETE","INCOMPLETE",IF('Setup &amp; Route Definition'!B7="Clock Hours",H16*'Setup &amp; Route Definition'!B6,K16)))</x:f>
      </x:c>
      <x:c r="AA16" s="73" t="str">
        <x:f>IF(A16="","",IF(AG16="INCOMPLETE","INCOMPLETE",IF('Setup &amp; Route Definition'!B7="Clock Hours",N16*'Setup &amp; Route Definition'!B6,Q16)))</x:f>
      </x:c>
      <x:c r="AB16" s="74" t="str">
        <x:f>IF(A16="","",IF(AG16="INCOMPLETE","INCOMPLETE",Z16*'Setup &amp; Route Definition'!B8))</x:f>
      </x:c>
      <x:c r="AC16" s="74" t="str">
        <x:f>IF(A16="","",IF(AG16="INCOMPLETE","INCOMPLETE",B16-E16-AB16))</x:f>
      </x:c>
      <x:c r="AD16" s="74" t="str">
        <x:f>IF(A16="","",IF(AG16="INCOMPLETE","INCOMPLETE",AA16*'Setup &amp; Route Definition'!B23))</x:f>
      </x:c>
      <x:c r="AE16" s="74" t="str">
        <x:f>IF(A16="","",IF(AG16="INCOMPLETE","INCOMPLETE",IF('Setup &amp; Route Definition'!B11="No","not in scope",IF('Setup &amp; Route Definition'!B12="Direct Amount",T16,W16*'Setup &amp; Route Definition'!B13))))</x:f>
      </x:c>
      <x:c r="AF16" s="74" t="str">
        <x:f>IF(A16="","",IF(AG16="INCOMPLETE","INCOMPLETE",AC16-AD16-IF('Setup &amp; Route Definition'!B11="Yes",AE16,0)))</x:f>
      </x:c>
      <x:c r="AG16" s="75" t="str">
        <x:f>IF(NOT((COUNTA(A16:Y16)+COUNTA(AH16)&gt;0)),"",IF('Setup &amp; Route Definition'!B22="INCOMPLETE","INCOMPLETE",IF(OR(A16="",NOT(ISNUMBER(B16)),B16&lt;0,NOT(OR(C16="Known",C16="Estimated")),AND(C16="Estimated",D16=""),NOT(ISNUMBER(E16)),E16&lt;0,NOT(OR(F16="Known",F16="Estimated")),AND(F16="Estimated",G16=""),AND('Setup &amp; Route Definition'!B7="Clock Hours",OR(NOT(ISNUMBER(H16)),H16&lt;0,NOT(OR(I16="Known",I16="Estimated")),AND(I16="Estimated",J16=""),NOT(ISNUMBER(N16)),N16&lt;0,NOT(OR(O16="Known",O16="Estimated")),AND(O16="Estimated",P16=""))),AND('Setup &amp; Route Definition'!B7="Crew Labor-Hours",OR(NOT(ISNUMBER(K16)),K16&lt;0,NOT(OR(L16="Known",L16="Estimated")),AND(L16="Estimated",M16=""),NOT(ISNUMBER(Q16)),Q16&lt;0,NOT(OR(R16="Known",R16="Estimated")),AND(R16="Estimated",S16=""))),AND('Setup &amp; Route Definition'!B11="Yes",'Setup &amp; Route Definition'!B12="Direct Amount",OR(NOT(ISNUMBER(T16)),T16&lt;0,NOT(OR(U16="Known",U16="Estimated")),AND(U16="Estimated",V16=""))),AND('Setup &amp; Route Definition'!B11="Yes",'Setup &amp; Route Definition'!B12="Miles × Company Rate",OR(NOT(ISNUMBER(W16)),W16&lt;0,NOT(OR(X16="Known",X16="Estimated")),AND(X16="Estimated",Y16="")))),"INCOMPLETE",IF(OR('Setup &amp; Route Definition'!B22="PROVISIONAL",C16="Estimated",F16="Estimated",AND('Setup &amp; Route Definition'!B7="Clock Hours",OR(I16="Estimated",O16="Estimated")),AND('Setup &amp; Route Definition'!B7="Crew Labor-Hours",OR(L16="Estimated",R16="Estimated")),AND('Setup &amp; Route Definition'!B11="Yes",'Setup &amp; Route Definition'!B12="Direct Amount",U16="Estimated"),AND('Setup &amp; Route Definition'!B11="Yes",'Setup &amp; Route Definition'!B12="Miles × Company Rate",X16="Estimated")),"PROVISIONAL","READY FOR REVIEW"))))</x:f>
      </x:c>
      <x:c r="AH16" s="70"/>
    </x:row>
    <x:row r="17">
      <x:c r="A17" s="70"/>
      <x:c r="B17" s="71"/>
      <x:c r="C17" s="70"/>
      <x:c r="D17" s="70"/>
      <x:c r="E17" s="71"/>
      <x:c r="F17" s="70"/>
      <x:c r="G17" s="70"/>
      <x:c r="H17" s="72"/>
      <x:c r="I17" s="70"/>
      <x:c r="J17" s="70"/>
      <x:c r="K17" s="72"/>
      <x:c r="L17" s="70"/>
      <x:c r="M17" s="70"/>
      <x:c r="N17" s="72"/>
      <x:c r="O17" s="70"/>
      <x:c r="P17" s="70"/>
      <x:c r="Q17" s="72"/>
      <x:c r="R17" s="70"/>
      <x:c r="S17" s="70"/>
      <x:c r="T17" s="71"/>
      <x:c r="U17" s="70"/>
      <x:c r="V17" s="70"/>
      <x:c r="W17" s="72"/>
      <x:c r="X17" s="70"/>
      <x:c r="Y17" s="70"/>
      <x:c r="Z17" s="73" t="str">
        <x:f>IF(A17="","",IF(AG17="INCOMPLETE","INCOMPLETE",IF('Setup &amp; Route Definition'!B7="Clock Hours",H17*'Setup &amp; Route Definition'!B6,K17)))</x:f>
      </x:c>
      <x:c r="AA17" s="73" t="str">
        <x:f>IF(A17="","",IF(AG17="INCOMPLETE","INCOMPLETE",IF('Setup &amp; Route Definition'!B7="Clock Hours",N17*'Setup &amp; Route Definition'!B6,Q17)))</x:f>
      </x:c>
      <x:c r="AB17" s="74" t="str">
        <x:f>IF(A17="","",IF(AG17="INCOMPLETE","INCOMPLETE",Z17*'Setup &amp; Route Definition'!B8))</x:f>
      </x:c>
      <x:c r="AC17" s="74" t="str">
        <x:f>IF(A17="","",IF(AG17="INCOMPLETE","INCOMPLETE",B17-E17-AB17))</x:f>
      </x:c>
      <x:c r="AD17" s="74" t="str">
        <x:f>IF(A17="","",IF(AG17="INCOMPLETE","INCOMPLETE",AA17*'Setup &amp; Route Definition'!B23))</x:f>
      </x:c>
      <x:c r="AE17" s="74" t="str">
        <x:f>IF(A17="","",IF(AG17="INCOMPLETE","INCOMPLETE",IF('Setup &amp; Route Definition'!B11="No","not in scope",IF('Setup &amp; Route Definition'!B12="Direct Amount",T17,W17*'Setup &amp; Route Definition'!B13))))</x:f>
      </x:c>
      <x:c r="AF17" s="74" t="str">
        <x:f>IF(A17="","",IF(AG17="INCOMPLETE","INCOMPLETE",AC17-AD17-IF('Setup &amp; Route Definition'!B11="Yes",AE17,0)))</x:f>
      </x:c>
      <x:c r="AG17" s="75" t="str">
        <x:f>IF(NOT((COUNTA(A17:Y17)+COUNTA(AH17)&gt;0)),"",IF('Setup &amp; Route Definition'!B22="INCOMPLETE","INCOMPLETE",IF(OR(A17="",NOT(ISNUMBER(B17)),B17&lt;0,NOT(OR(C17="Known",C17="Estimated")),AND(C17="Estimated",D17=""),NOT(ISNUMBER(E17)),E17&lt;0,NOT(OR(F17="Known",F17="Estimated")),AND(F17="Estimated",G17=""),AND('Setup &amp; Route Definition'!B7="Clock Hours",OR(NOT(ISNUMBER(H17)),H17&lt;0,NOT(OR(I17="Known",I17="Estimated")),AND(I17="Estimated",J17=""),NOT(ISNUMBER(N17)),N17&lt;0,NOT(OR(O17="Known",O17="Estimated")),AND(O17="Estimated",P17=""))),AND('Setup &amp; Route Definition'!B7="Crew Labor-Hours",OR(NOT(ISNUMBER(K17)),K17&lt;0,NOT(OR(L17="Known",L17="Estimated")),AND(L17="Estimated",M17=""),NOT(ISNUMBER(Q17)),Q17&lt;0,NOT(OR(R17="Known",R17="Estimated")),AND(R17="Estimated",S17=""))),AND('Setup &amp; Route Definition'!B11="Yes",'Setup &amp; Route Definition'!B12="Direct Amount",OR(NOT(ISNUMBER(T17)),T17&lt;0,NOT(OR(U17="Known",U17="Estimated")),AND(U17="Estimated",V17=""))),AND('Setup &amp; Route Definition'!B11="Yes",'Setup &amp; Route Definition'!B12="Miles × Company Rate",OR(NOT(ISNUMBER(W17)),W17&lt;0,NOT(OR(X17="Known",X17="Estimated")),AND(X17="Estimated",Y17="")))),"INCOMPLETE",IF(OR('Setup &amp; Route Definition'!B22="PROVISIONAL",C17="Estimated",F17="Estimated",AND('Setup &amp; Route Definition'!B7="Clock Hours",OR(I17="Estimated",O17="Estimated")),AND('Setup &amp; Route Definition'!B7="Crew Labor-Hours",OR(L17="Estimated",R17="Estimated")),AND('Setup &amp; Route Definition'!B11="Yes",'Setup &amp; Route Definition'!B12="Direct Amount",U17="Estimated"),AND('Setup &amp; Route Definition'!B11="Yes",'Setup &amp; Route Definition'!B12="Miles × Company Rate",X17="Estimated")),"PROVISIONAL","READY FOR REVIEW"))))</x:f>
      </x:c>
      <x:c r="AH17" s="70"/>
    </x:row>
    <x:row r="18">
      <x:c r="A18" s="70"/>
      <x:c r="B18" s="71"/>
      <x:c r="C18" s="70"/>
      <x:c r="D18" s="70"/>
      <x:c r="E18" s="71"/>
      <x:c r="F18" s="70"/>
      <x:c r="G18" s="70"/>
      <x:c r="H18" s="72"/>
      <x:c r="I18" s="70"/>
      <x:c r="J18" s="70"/>
      <x:c r="K18" s="72"/>
      <x:c r="L18" s="70"/>
      <x:c r="M18" s="70"/>
      <x:c r="N18" s="72"/>
      <x:c r="O18" s="70"/>
      <x:c r="P18" s="70"/>
      <x:c r="Q18" s="72"/>
      <x:c r="R18" s="70"/>
      <x:c r="S18" s="70"/>
      <x:c r="T18" s="71"/>
      <x:c r="U18" s="70"/>
      <x:c r="V18" s="70"/>
      <x:c r="W18" s="72"/>
      <x:c r="X18" s="70"/>
      <x:c r="Y18" s="70"/>
      <x:c r="Z18" s="73" t="str">
        <x:f>IF(A18="","",IF(AG18="INCOMPLETE","INCOMPLETE",IF('Setup &amp; Route Definition'!B7="Clock Hours",H18*'Setup &amp; Route Definition'!B6,K18)))</x:f>
      </x:c>
      <x:c r="AA18" s="73" t="str">
        <x:f>IF(A18="","",IF(AG18="INCOMPLETE","INCOMPLETE",IF('Setup &amp; Route Definition'!B7="Clock Hours",N18*'Setup &amp; Route Definition'!B6,Q18)))</x:f>
      </x:c>
      <x:c r="AB18" s="74" t="str">
        <x:f>IF(A18="","",IF(AG18="INCOMPLETE","INCOMPLETE",Z18*'Setup &amp; Route Definition'!B8))</x:f>
      </x:c>
      <x:c r="AC18" s="74" t="str">
        <x:f>IF(A18="","",IF(AG18="INCOMPLETE","INCOMPLETE",B18-E18-AB18))</x:f>
      </x:c>
      <x:c r="AD18" s="74" t="str">
        <x:f>IF(A18="","",IF(AG18="INCOMPLETE","INCOMPLETE",AA18*'Setup &amp; Route Definition'!B23))</x:f>
      </x:c>
      <x:c r="AE18" s="74" t="str">
        <x:f>IF(A18="","",IF(AG18="INCOMPLETE","INCOMPLETE",IF('Setup &amp; Route Definition'!B11="No","not in scope",IF('Setup &amp; Route Definition'!B12="Direct Amount",T18,W18*'Setup &amp; Route Definition'!B13))))</x:f>
      </x:c>
      <x:c r="AF18" s="74" t="str">
        <x:f>IF(A18="","",IF(AG18="INCOMPLETE","INCOMPLETE",AC18-AD18-IF('Setup &amp; Route Definition'!B11="Yes",AE18,0)))</x:f>
      </x:c>
      <x:c r="AG18" s="75" t="str">
        <x:f>IF(NOT((COUNTA(A18:Y18)+COUNTA(AH18)&gt;0)),"",IF('Setup &amp; Route Definition'!B22="INCOMPLETE","INCOMPLETE",IF(OR(A18="",NOT(ISNUMBER(B18)),B18&lt;0,NOT(OR(C18="Known",C18="Estimated")),AND(C18="Estimated",D18=""),NOT(ISNUMBER(E18)),E18&lt;0,NOT(OR(F18="Known",F18="Estimated")),AND(F18="Estimated",G18=""),AND('Setup &amp; Route Definition'!B7="Clock Hours",OR(NOT(ISNUMBER(H18)),H18&lt;0,NOT(OR(I18="Known",I18="Estimated")),AND(I18="Estimated",J18=""),NOT(ISNUMBER(N18)),N18&lt;0,NOT(OR(O18="Known",O18="Estimated")),AND(O18="Estimated",P18=""))),AND('Setup &amp; Route Definition'!B7="Crew Labor-Hours",OR(NOT(ISNUMBER(K18)),K18&lt;0,NOT(OR(L18="Known",L18="Estimated")),AND(L18="Estimated",M18=""),NOT(ISNUMBER(Q18)),Q18&lt;0,NOT(OR(R18="Known",R18="Estimated")),AND(R18="Estimated",S18=""))),AND('Setup &amp; Route Definition'!B11="Yes",'Setup &amp; Route Definition'!B12="Direct Amount",OR(NOT(ISNUMBER(T18)),T18&lt;0,NOT(OR(U18="Known",U18="Estimated")),AND(U18="Estimated",V18=""))),AND('Setup &amp; Route Definition'!B11="Yes",'Setup &amp; Route Definition'!B12="Miles × Company Rate",OR(NOT(ISNUMBER(W18)),W18&lt;0,NOT(OR(X18="Known",X18="Estimated")),AND(X18="Estimated",Y18="")))),"INCOMPLETE",IF(OR('Setup &amp; Route Definition'!B22="PROVISIONAL",C18="Estimated",F18="Estimated",AND('Setup &amp; Route Definition'!B7="Clock Hours",OR(I18="Estimated",O18="Estimated")),AND('Setup &amp; Route Definition'!B7="Crew Labor-Hours",OR(L18="Estimated",R18="Estimated")),AND('Setup &amp; Route Definition'!B11="Yes",'Setup &amp; Route Definition'!B12="Direct Amount",U18="Estimated"),AND('Setup &amp; Route Definition'!B11="Yes",'Setup &amp; Route Definition'!B12="Miles × Company Rate",X18="Estimated")),"PROVISIONAL","READY FOR REVIEW"))))</x:f>
      </x:c>
      <x:c r="AH18" s="70"/>
    </x:row>
    <x:row r="19">
      <x:c r="A19" s="70"/>
      <x:c r="B19" s="71"/>
      <x:c r="C19" s="70"/>
      <x:c r="D19" s="70"/>
      <x:c r="E19" s="71"/>
      <x:c r="F19" s="70"/>
      <x:c r="G19" s="70"/>
      <x:c r="H19" s="72"/>
      <x:c r="I19" s="70"/>
      <x:c r="J19" s="70"/>
      <x:c r="K19" s="72"/>
      <x:c r="L19" s="70"/>
      <x:c r="M19" s="70"/>
      <x:c r="N19" s="72"/>
      <x:c r="O19" s="70"/>
      <x:c r="P19" s="70"/>
      <x:c r="Q19" s="72"/>
      <x:c r="R19" s="70"/>
      <x:c r="S19" s="70"/>
      <x:c r="T19" s="71"/>
      <x:c r="U19" s="70"/>
      <x:c r="V19" s="70"/>
      <x:c r="W19" s="72"/>
      <x:c r="X19" s="70"/>
      <x:c r="Y19" s="70"/>
      <x:c r="Z19" s="73" t="str">
        <x:f>IF(A19="","",IF(AG19="INCOMPLETE","INCOMPLETE",IF('Setup &amp; Route Definition'!B7="Clock Hours",H19*'Setup &amp; Route Definition'!B6,K19)))</x:f>
      </x:c>
      <x:c r="AA19" s="73" t="str">
        <x:f>IF(A19="","",IF(AG19="INCOMPLETE","INCOMPLETE",IF('Setup &amp; Route Definition'!B7="Clock Hours",N19*'Setup &amp; Route Definition'!B6,Q19)))</x:f>
      </x:c>
      <x:c r="AB19" s="74" t="str">
        <x:f>IF(A19="","",IF(AG19="INCOMPLETE","INCOMPLETE",Z19*'Setup &amp; Route Definition'!B8))</x:f>
      </x:c>
      <x:c r="AC19" s="74" t="str">
        <x:f>IF(A19="","",IF(AG19="INCOMPLETE","INCOMPLETE",B19-E19-AB19))</x:f>
      </x:c>
      <x:c r="AD19" s="74" t="str">
        <x:f>IF(A19="","",IF(AG19="INCOMPLETE","INCOMPLETE",AA19*'Setup &amp; Route Definition'!B23))</x:f>
      </x:c>
      <x:c r="AE19" s="74" t="str">
        <x:f>IF(A19="","",IF(AG19="INCOMPLETE","INCOMPLETE",IF('Setup &amp; Route Definition'!B11="No","not in scope",IF('Setup &amp; Route Definition'!B12="Direct Amount",T19,W19*'Setup &amp; Route Definition'!B13))))</x:f>
      </x:c>
      <x:c r="AF19" s="74" t="str">
        <x:f>IF(A19="","",IF(AG19="INCOMPLETE","INCOMPLETE",AC19-AD19-IF('Setup &amp; Route Definition'!B11="Yes",AE19,0)))</x:f>
      </x:c>
      <x:c r="AG19" s="75" t="str">
        <x:f>IF(NOT((COUNTA(A19:Y19)+COUNTA(AH19)&gt;0)),"",IF('Setup &amp; Route Definition'!B22="INCOMPLETE","INCOMPLETE",IF(OR(A19="",NOT(ISNUMBER(B19)),B19&lt;0,NOT(OR(C19="Known",C19="Estimated")),AND(C19="Estimated",D19=""),NOT(ISNUMBER(E19)),E19&lt;0,NOT(OR(F19="Known",F19="Estimated")),AND(F19="Estimated",G19=""),AND('Setup &amp; Route Definition'!B7="Clock Hours",OR(NOT(ISNUMBER(H19)),H19&lt;0,NOT(OR(I19="Known",I19="Estimated")),AND(I19="Estimated",J19=""),NOT(ISNUMBER(N19)),N19&lt;0,NOT(OR(O19="Known",O19="Estimated")),AND(O19="Estimated",P19=""))),AND('Setup &amp; Route Definition'!B7="Crew Labor-Hours",OR(NOT(ISNUMBER(K19)),K19&lt;0,NOT(OR(L19="Known",L19="Estimated")),AND(L19="Estimated",M19=""),NOT(ISNUMBER(Q19)),Q19&lt;0,NOT(OR(R19="Known",R19="Estimated")),AND(R19="Estimated",S19=""))),AND('Setup &amp; Route Definition'!B11="Yes",'Setup &amp; Route Definition'!B12="Direct Amount",OR(NOT(ISNUMBER(T19)),T19&lt;0,NOT(OR(U19="Known",U19="Estimated")),AND(U19="Estimated",V19=""))),AND('Setup &amp; Route Definition'!B11="Yes",'Setup &amp; Route Definition'!B12="Miles × Company Rate",OR(NOT(ISNUMBER(W19)),W19&lt;0,NOT(OR(X19="Known",X19="Estimated")),AND(X19="Estimated",Y19="")))),"INCOMPLETE",IF(OR('Setup &amp; Route Definition'!B22="PROVISIONAL",C19="Estimated",F19="Estimated",AND('Setup &amp; Route Definition'!B7="Clock Hours",OR(I19="Estimated",O19="Estimated")),AND('Setup &amp; Route Definition'!B7="Crew Labor-Hours",OR(L19="Estimated",R19="Estimated")),AND('Setup &amp; Route Definition'!B11="Yes",'Setup &amp; Route Definition'!B12="Direct Amount",U19="Estimated"),AND('Setup &amp; Route Definition'!B11="Yes",'Setup &amp; Route Definition'!B12="Miles × Company Rate",X19="Estimated")),"PROVISIONAL","READY FOR REVIEW"))))</x:f>
      </x:c>
      <x:c r="AH19" s="70"/>
    </x:row>
    <x:row r="20">
      <x:c r="A20" s="70"/>
      <x:c r="B20" s="71"/>
      <x:c r="C20" s="70"/>
      <x:c r="D20" s="70"/>
      <x:c r="E20" s="71"/>
      <x:c r="F20" s="70"/>
      <x:c r="G20" s="70"/>
      <x:c r="H20" s="72"/>
      <x:c r="I20" s="70"/>
      <x:c r="J20" s="70"/>
      <x:c r="K20" s="72"/>
      <x:c r="L20" s="70"/>
      <x:c r="M20" s="70"/>
      <x:c r="N20" s="72"/>
      <x:c r="O20" s="70"/>
      <x:c r="P20" s="70"/>
      <x:c r="Q20" s="72"/>
      <x:c r="R20" s="70"/>
      <x:c r="S20" s="70"/>
      <x:c r="T20" s="71"/>
      <x:c r="U20" s="70"/>
      <x:c r="V20" s="70"/>
      <x:c r="W20" s="72"/>
      <x:c r="X20" s="70"/>
      <x:c r="Y20" s="70"/>
      <x:c r="Z20" s="73" t="str">
        <x:f>IF(A20="","",IF(AG20="INCOMPLETE","INCOMPLETE",IF('Setup &amp; Route Definition'!B7="Clock Hours",H20*'Setup &amp; Route Definition'!B6,K20)))</x:f>
      </x:c>
      <x:c r="AA20" s="73" t="str">
        <x:f>IF(A20="","",IF(AG20="INCOMPLETE","INCOMPLETE",IF('Setup &amp; Route Definition'!B7="Clock Hours",N20*'Setup &amp; Route Definition'!B6,Q20)))</x:f>
      </x:c>
      <x:c r="AB20" s="74" t="str">
        <x:f>IF(A20="","",IF(AG20="INCOMPLETE","INCOMPLETE",Z20*'Setup &amp; Route Definition'!B8))</x:f>
      </x:c>
      <x:c r="AC20" s="74" t="str">
        <x:f>IF(A20="","",IF(AG20="INCOMPLETE","INCOMPLETE",B20-E20-AB20))</x:f>
      </x:c>
      <x:c r="AD20" s="74" t="str">
        <x:f>IF(A20="","",IF(AG20="INCOMPLETE","INCOMPLETE",AA20*'Setup &amp; Route Definition'!B23))</x:f>
      </x:c>
      <x:c r="AE20" s="74" t="str">
        <x:f>IF(A20="","",IF(AG20="INCOMPLETE","INCOMPLETE",IF('Setup &amp; Route Definition'!B11="No","not in scope",IF('Setup &amp; Route Definition'!B12="Direct Amount",T20,W20*'Setup &amp; Route Definition'!B13))))</x:f>
      </x:c>
      <x:c r="AF20" s="74" t="str">
        <x:f>IF(A20="","",IF(AG20="INCOMPLETE","INCOMPLETE",AC20-AD20-IF('Setup &amp; Route Definition'!B11="Yes",AE20,0)))</x:f>
      </x:c>
      <x:c r="AG20" s="75" t="str">
        <x:f>IF(NOT((COUNTA(A20:Y20)+COUNTA(AH20)&gt;0)),"",IF('Setup &amp; Route Definition'!B22="INCOMPLETE","INCOMPLETE",IF(OR(A20="",NOT(ISNUMBER(B20)),B20&lt;0,NOT(OR(C20="Known",C20="Estimated")),AND(C20="Estimated",D20=""),NOT(ISNUMBER(E20)),E20&lt;0,NOT(OR(F20="Known",F20="Estimated")),AND(F20="Estimated",G20=""),AND('Setup &amp; Route Definition'!B7="Clock Hours",OR(NOT(ISNUMBER(H20)),H20&lt;0,NOT(OR(I20="Known",I20="Estimated")),AND(I20="Estimated",J20=""),NOT(ISNUMBER(N20)),N20&lt;0,NOT(OR(O20="Known",O20="Estimated")),AND(O20="Estimated",P20=""))),AND('Setup &amp; Route Definition'!B7="Crew Labor-Hours",OR(NOT(ISNUMBER(K20)),K20&lt;0,NOT(OR(L20="Known",L20="Estimated")),AND(L20="Estimated",M20=""),NOT(ISNUMBER(Q20)),Q20&lt;0,NOT(OR(R20="Known",R20="Estimated")),AND(R20="Estimated",S20=""))),AND('Setup &amp; Route Definition'!B11="Yes",'Setup &amp; Route Definition'!B12="Direct Amount",OR(NOT(ISNUMBER(T20)),T20&lt;0,NOT(OR(U20="Known",U20="Estimated")),AND(U20="Estimated",V20=""))),AND('Setup &amp; Route Definition'!B11="Yes",'Setup &amp; Route Definition'!B12="Miles × Company Rate",OR(NOT(ISNUMBER(W20)),W20&lt;0,NOT(OR(X20="Known",X20="Estimated")),AND(X20="Estimated",Y20="")))),"INCOMPLETE",IF(OR('Setup &amp; Route Definition'!B22="PROVISIONAL",C20="Estimated",F20="Estimated",AND('Setup &amp; Route Definition'!B7="Clock Hours",OR(I20="Estimated",O20="Estimated")),AND('Setup &amp; Route Definition'!B7="Crew Labor-Hours",OR(L20="Estimated",R20="Estimated")),AND('Setup &amp; Route Definition'!B11="Yes",'Setup &amp; Route Definition'!B12="Direct Amount",U20="Estimated"),AND('Setup &amp; Route Definition'!B11="Yes",'Setup &amp; Route Definition'!B12="Miles × Company Rate",X20="Estimated")),"PROVISIONAL","READY FOR REVIEW"))))</x:f>
      </x:c>
      <x:c r="AH20" s="70"/>
    </x:row>
    <x:row r="21">
      <x:c r="A21" s="70"/>
      <x:c r="B21" s="71"/>
      <x:c r="C21" s="70"/>
      <x:c r="D21" s="70"/>
      <x:c r="E21" s="71"/>
      <x:c r="F21" s="70"/>
      <x:c r="G21" s="70"/>
      <x:c r="H21" s="72"/>
      <x:c r="I21" s="70"/>
      <x:c r="J21" s="70"/>
      <x:c r="K21" s="72"/>
      <x:c r="L21" s="70"/>
      <x:c r="M21" s="70"/>
      <x:c r="N21" s="72"/>
      <x:c r="O21" s="70"/>
      <x:c r="P21" s="70"/>
      <x:c r="Q21" s="72"/>
      <x:c r="R21" s="70"/>
      <x:c r="S21" s="70"/>
      <x:c r="T21" s="71"/>
      <x:c r="U21" s="70"/>
      <x:c r="V21" s="70"/>
      <x:c r="W21" s="72"/>
      <x:c r="X21" s="70"/>
      <x:c r="Y21" s="70"/>
      <x:c r="Z21" s="73" t="str">
        <x:f>IF(A21="","",IF(AG21="INCOMPLETE","INCOMPLETE",IF('Setup &amp; Route Definition'!B7="Clock Hours",H21*'Setup &amp; Route Definition'!B6,K21)))</x:f>
      </x:c>
      <x:c r="AA21" s="73" t="str">
        <x:f>IF(A21="","",IF(AG21="INCOMPLETE","INCOMPLETE",IF('Setup &amp; Route Definition'!B7="Clock Hours",N21*'Setup &amp; Route Definition'!B6,Q21)))</x:f>
      </x:c>
      <x:c r="AB21" s="74" t="str">
        <x:f>IF(A21="","",IF(AG21="INCOMPLETE","INCOMPLETE",Z21*'Setup &amp; Route Definition'!B8))</x:f>
      </x:c>
      <x:c r="AC21" s="74" t="str">
        <x:f>IF(A21="","",IF(AG21="INCOMPLETE","INCOMPLETE",B21-E21-AB21))</x:f>
      </x:c>
      <x:c r="AD21" s="74" t="str">
        <x:f>IF(A21="","",IF(AG21="INCOMPLETE","INCOMPLETE",AA21*'Setup &amp; Route Definition'!B23))</x:f>
      </x:c>
      <x:c r="AE21" s="74" t="str">
        <x:f>IF(A21="","",IF(AG21="INCOMPLETE","INCOMPLETE",IF('Setup &amp; Route Definition'!B11="No","not in scope",IF('Setup &amp; Route Definition'!B12="Direct Amount",T21,W21*'Setup &amp; Route Definition'!B13))))</x:f>
      </x:c>
      <x:c r="AF21" s="74" t="str">
        <x:f>IF(A21="","",IF(AG21="INCOMPLETE","INCOMPLETE",AC21-AD21-IF('Setup &amp; Route Definition'!B11="Yes",AE21,0)))</x:f>
      </x:c>
      <x:c r="AG21" s="75" t="str">
        <x:f>IF(NOT((COUNTA(A21:Y21)+COUNTA(AH21)&gt;0)),"",IF('Setup &amp; Route Definition'!B22="INCOMPLETE","INCOMPLETE",IF(OR(A21="",NOT(ISNUMBER(B21)),B21&lt;0,NOT(OR(C21="Known",C21="Estimated")),AND(C21="Estimated",D21=""),NOT(ISNUMBER(E21)),E21&lt;0,NOT(OR(F21="Known",F21="Estimated")),AND(F21="Estimated",G21=""),AND('Setup &amp; Route Definition'!B7="Clock Hours",OR(NOT(ISNUMBER(H21)),H21&lt;0,NOT(OR(I21="Known",I21="Estimated")),AND(I21="Estimated",J21=""),NOT(ISNUMBER(N21)),N21&lt;0,NOT(OR(O21="Known",O21="Estimated")),AND(O21="Estimated",P21=""))),AND('Setup &amp; Route Definition'!B7="Crew Labor-Hours",OR(NOT(ISNUMBER(K21)),K21&lt;0,NOT(OR(L21="Known",L21="Estimated")),AND(L21="Estimated",M21=""),NOT(ISNUMBER(Q21)),Q21&lt;0,NOT(OR(R21="Known",R21="Estimated")),AND(R21="Estimated",S21=""))),AND('Setup &amp; Route Definition'!B11="Yes",'Setup &amp; Route Definition'!B12="Direct Amount",OR(NOT(ISNUMBER(T21)),T21&lt;0,NOT(OR(U21="Known",U21="Estimated")),AND(U21="Estimated",V21=""))),AND('Setup &amp; Route Definition'!B11="Yes",'Setup &amp; Route Definition'!B12="Miles × Company Rate",OR(NOT(ISNUMBER(W21)),W21&lt;0,NOT(OR(X21="Known",X21="Estimated")),AND(X21="Estimated",Y21="")))),"INCOMPLETE",IF(OR('Setup &amp; Route Definition'!B22="PROVISIONAL",C21="Estimated",F21="Estimated",AND('Setup &amp; Route Definition'!B7="Clock Hours",OR(I21="Estimated",O21="Estimated")),AND('Setup &amp; Route Definition'!B7="Crew Labor-Hours",OR(L21="Estimated",R21="Estimated")),AND('Setup &amp; Route Definition'!B11="Yes",'Setup &amp; Route Definition'!B12="Direct Amount",U21="Estimated"),AND('Setup &amp; Route Definition'!B11="Yes",'Setup &amp; Route Definition'!B12="Miles × Company Rate",X21="Estimated")),"PROVISIONAL","READY FOR REVIEW"))))</x:f>
      </x:c>
      <x:c r="AH21" s="70"/>
    </x:row>
    <x:row r="22">
      <x:c r="A22" s="70"/>
      <x:c r="B22" s="71"/>
      <x:c r="C22" s="70"/>
      <x:c r="D22" s="70"/>
      <x:c r="E22" s="71"/>
      <x:c r="F22" s="70"/>
      <x:c r="G22" s="70"/>
      <x:c r="H22" s="72"/>
      <x:c r="I22" s="70"/>
      <x:c r="J22" s="70"/>
      <x:c r="K22" s="72"/>
      <x:c r="L22" s="70"/>
      <x:c r="M22" s="70"/>
      <x:c r="N22" s="72"/>
      <x:c r="O22" s="70"/>
      <x:c r="P22" s="70"/>
      <x:c r="Q22" s="72"/>
      <x:c r="R22" s="70"/>
      <x:c r="S22" s="70"/>
      <x:c r="T22" s="71"/>
      <x:c r="U22" s="70"/>
      <x:c r="V22" s="70"/>
      <x:c r="W22" s="72"/>
      <x:c r="X22" s="70"/>
      <x:c r="Y22" s="70"/>
      <x:c r="Z22" s="73" t="str">
        <x:f>IF(A22="","",IF(AG22="INCOMPLETE","INCOMPLETE",IF('Setup &amp; Route Definition'!B7="Clock Hours",H22*'Setup &amp; Route Definition'!B6,K22)))</x:f>
      </x:c>
      <x:c r="AA22" s="73" t="str">
        <x:f>IF(A22="","",IF(AG22="INCOMPLETE","INCOMPLETE",IF('Setup &amp; Route Definition'!B7="Clock Hours",N22*'Setup &amp; Route Definition'!B6,Q22)))</x:f>
      </x:c>
      <x:c r="AB22" s="74" t="str">
        <x:f>IF(A22="","",IF(AG22="INCOMPLETE","INCOMPLETE",Z22*'Setup &amp; Route Definition'!B8))</x:f>
      </x:c>
      <x:c r="AC22" s="74" t="str">
        <x:f>IF(A22="","",IF(AG22="INCOMPLETE","INCOMPLETE",B22-E22-AB22))</x:f>
      </x:c>
      <x:c r="AD22" s="74" t="str">
        <x:f>IF(A22="","",IF(AG22="INCOMPLETE","INCOMPLETE",AA22*'Setup &amp; Route Definition'!B23))</x:f>
      </x:c>
      <x:c r="AE22" s="74" t="str">
        <x:f>IF(A22="","",IF(AG22="INCOMPLETE","INCOMPLETE",IF('Setup &amp; Route Definition'!B11="No","not in scope",IF('Setup &amp; Route Definition'!B12="Direct Amount",T22,W22*'Setup &amp; Route Definition'!B13))))</x:f>
      </x:c>
      <x:c r="AF22" s="74" t="str">
        <x:f>IF(A22="","",IF(AG22="INCOMPLETE","INCOMPLETE",AC22-AD22-IF('Setup &amp; Route Definition'!B11="Yes",AE22,0)))</x:f>
      </x:c>
      <x:c r="AG22" s="75" t="str">
        <x:f>IF(NOT((COUNTA(A22:Y22)+COUNTA(AH22)&gt;0)),"",IF('Setup &amp; Route Definition'!B22="INCOMPLETE","INCOMPLETE",IF(OR(A22="",NOT(ISNUMBER(B22)),B22&lt;0,NOT(OR(C22="Known",C22="Estimated")),AND(C22="Estimated",D22=""),NOT(ISNUMBER(E22)),E22&lt;0,NOT(OR(F22="Known",F22="Estimated")),AND(F22="Estimated",G22=""),AND('Setup &amp; Route Definition'!B7="Clock Hours",OR(NOT(ISNUMBER(H22)),H22&lt;0,NOT(OR(I22="Known",I22="Estimated")),AND(I22="Estimated",J22=""),NOT(ISNUMBER(N22)),N22&lt;0,NOT(OR(O22="Known",O22="Estimated")),AND(O22="Estimated",P22=""))),AND('Setup &amp; Route Definition'!B7="Crew Labor-Hours",OR(NOT(ISNUMBER(K22)),K22&lt;0,NOT(OR(L22="Known",L22="Estimated")),AND(L22="Estimated",M22=""),NOT(ISNUMBER(Q22)),Q22&lt;0,NOT(OR(R22="Known",R22="Estimated")),AND(R22="Estimated",S22=""))),AND('Setup &amp; Route Definition'!B11="Yes",'Setup &amp; Route Definition'!B12="Direct Amount",OR(NOT(ISNUMBER(T22)),T22&lt;0,NOT(OR(U22="Known",U22="Estimated")),AND(U22="Estimated",V22=""))),AND('Setup &amp; Route Definition'!B11="Yes",'Setup &amp; Route Definition'!B12="Miles × Company Rate",OR(NOT(ISNUMBER(W22)),W22&lt;0,NOT(OR(X22="Known",X22="Estimated")),AND(X22="Estimated",Y22="")))),"INCOMPLETE",IF(OR('Setup &amp; Route Definition'!B22="PROVISIONAL",C22="Estimated",F22="Estimated",AND('Setup &amp; Route Definition'!B7="Clock Hours",OR(I22="Estimated",O22="Estimated")),AND('Setup &amp; Route Definition'!B7="Crew Labor-Hours",OR(L22="Estimated",R22="Estimated")),AND('Setup &amp; Route Definition'!B11="Yes",'Setup &amp; Route Definition'!B12="Direct Amount",U22="Estimated"),AND('Setup &amp; Route Definition'!B11="Yes",'Setup &amp; Route Definition'!B12="Miles × Company Rate",X22="Estimated")),"PROVISIONAL","READY FOR REVIEW"))))</x:f>
      </x:c>
      <x:c r="AH22" s="70"/>
    </x:row>
    <x:row r="23">
      <x:c r="A23" s="70"/>
      <x:c r="B23" s="71"/>
      <x:c r="C23" s="70"/>
      <x:c r="D23" s="70"/>
      <x:c r="E23" s="71"/>
      <x:c r="F23" s="70"/>
      <x:c r="G23" s="70"/>
      <x:c r="H23" s="72"/>
      <x:c r="I23" s="70"/>
      <x:c r="J23" s="70"/>
      <x:c r="K23" s="72"/>
      <x:c r="L23" s="70"/>
      <x:c r="M23" s="70"/>
      <x:c r="N23" s="72"/>
      <x:c r="O23" s="70"/>
      <x:c r="P23" s="70"/>
      <x:c r="Q23" s="72"/>
      <x:c r="R23" s="70"/>
      <x:c r="S23" s="70"/>
      <x:c r="T23" s="71"/>
      <x:c r="U23" s="70"/>
      <x:c r="V23" s="70"/>
      <x:c r="W23" s="72"/>
      <x:c r="X23" s="70"/>
      <x:c r="Y23" s="70"/>
      <x:c r="Z23" s="73" t="str">
        <x:f>IF(A23="","",IF(AG23="INCOMPLETE","INCOMPLETE",IF('Setup &amp; Route Definition'!B7="Clock Hours",H23*'Setup &amp; Route Definition'!B6,K23)))</x:f>
      </x:c>
      <x:c r="AA23" s="73" t="str">
        <x:f>IF(A23="","",IF(AG23="INCOMPLETE","INCOMPLETE",IF('Setup &amp; Route Definition'!B7="Clock Hours",N23*'Setup &amp; Route Definition'!B6,Q23)))</x:f>
      </x:c>
      <x:c r="AB23" s="74" t="str">
        <x:f>IF(A23="","",IF(AG23="INCOMPLETE","INCOMPLETE",Z23*'Setup &amp; Route Definition'!B8))</x:f>
      </x:c>
      <x:c r="AC23" s="74" t="str">
        <x:f>IF(A23="","",IF(AG23="INCOMPLETE","INCOMPLETE",B23-E23-AB23))</x:f>
      </x:c>
      <x:c r="AD23" s="74" t="str">
        <x:f>IF(A23="","",IF(AG23="INCOMPLETE","INCOMPLETE",AA23*'Setup &amp; Route Definition'!B23))</x:f>
      </x:c>
      <x:c r="AE23" s="74" t="str">
        <x:f>IF(A23="","",IF(AG23="INCOMPLETE","INCOMPLETE",IF('Setup &amp; Route Definition'!B11="No","not in scope",IF('Setup &amp; Route Definition'!B12="Direct Amount",T23,W23*'Setup &amp; Route Definition'!B13))))</x:f>
      </x:c>
      <x:c r="AF23" s="74" t="str">
        <x:f>IF(A23="","",IF(AG23="INCOMPLETE","INCOMPLETE",AC23-AD23-IF('Setup &amp; Route Definition'!B11="Yes",AE23,0)))</x:f>
      </x:c>
      <x:c r="AG23" s="75" t="str">
        <x:f>IF(NOT((COUNTA(A23:Y23)+COUNTA(AH23)&gt;0)),"",IF('Setup &amp; Route Definition'!B22="INCOMPLETE","INCOMPLETE",IF(OR(A23="",NOT(ISNUMBER(B23)),B23&lt;0,NOT(OR(C23="Known",C23="Estimated")),AND(C23="Estimated",D23=""),NOT(ISNUMBER(E23)),E23&lt;0,NOT(OR(F23="Known",F23="Estimated")),AND(F23="Estimated",G23=""),AND('Setup &amp; Route Definition'!B7="Clock Hours",OR(NOT(ISNUMBER(H23)),H23&lt;0,NOT(OR(I23="Known",I23="Estimated")),AND(I23="Estimated",J23=""),NOT(ISNUMBER(N23)),N23&lt;0,NOT(OR(O23="Known",O23="Estimated")),AND(O23="Estimated",P23=""))),AND('Setup &amp; Route Definition'!B7="Crew Labor-Hours",OR(NOT(ISNUMBER(K23)),K23&lt;0,NOT(OR(L23="Known",L23="Estimated")),AND(L23="Estimated",M23=""),NOT(ISNUMBER(Q23)),Q23&lt;0,NOT(OR(R23="Known",R23="Estimated")),AND(R23="Estimated",S23=""))),AND('Setup &amp; Route Definition'!B11="Yes",'Setup &amp; Route Definition'!B12="Direct Amount",OR(NOT(ISNUMBER(T23)),T23&lt;0,NOT(OR(U23="Known",U23="Estimated")),AND(U23="Estimated",V23=""))),AND('Setup &amp; Route Definition'!B11="Yes",'Setup &amp; Route Definition'!B12="Miles × Company Rate",OR(NOT(ISNUMBER(W23)),W23&lt;0,NOT(OR(X23="Known",X23="Estimated")),AND(X23="Estimated",Y23="")))),"INCOMPLETE",IF(OR('Setup &amp; Route Definition'!B22="PROVISIONAL",C23="Estimated",F23="Estimated",AND('Setup &amp; Route Definition'!B7="Clock Hours",OR(I23="Estimated",O23="Estimated")),AND('Setup &amp; Route Definition'!B7="Crew Labor-Hours",OR(L23="Estimated",R23="Estimated")),AND('Setup &amp; Route Definition'!B11="Yes",'Setup &amp; Route Definition'!B12="Direct Amount",U23="Estimated"),AND('Setup &amp; Route Definition'!B11="Yes",'Setup &amp; Route Definition'!B12="Miles × Company Rate",X23="Estimated")),"PROVISIONAL","READY FOR REVIEW"))))</x:f>
      </x:c>
      <x:c r="AH23" s="70"/>
    </x:row>
    <x:row r="24">
      <x:c r="A24" s="70"/>
      <x:c r="B24" s="71"/>
      <x:c r="C24" s="70"/>
      <x:c r="D24" s="70"/>
      <x:c r="E24" s="71"/>
      <x:c r="F24" s="70"/>
      <x:c r="G24" s="70"/>
      <x:c r="H24" s="72"/>
      <x:c r="I24" s="70"/>
      <x:c r="J24" s="70"/>
      <x:c r="K24" s="72"/>
      <x:c r="L24" s="70"/>
      <x:c r="M24" s="70"/>
      <x:c r="N24" s="72"/>
      <x:c r="O24" s="70"/>
      <x:c r="P24" s="70"/>
      <x:c r="Q24" s="72"/>
      <x:c r="R24" s="70"/>
      <x:c r="S24" s="70"/>
      <x:c r="T24" s="71"/>
      <x:c r="U24" s="70"/>
      <x:c r="V24" s="70"/>
      <x:c r="W24" s="72"/>
      <x:c r="X24" s="70"/>
      <x:c r="Y24" s="70"/>
      <x:c r="Z24" s="73" t="str">
        <x:f>IF(A24="","",IF(AG24="INCOMPLETE","INCOMPLETE",IF('Setup &amp; Route Definition'!B7="Clock Hours",H24*'Setup &amp; Route Definition'!B6,K24)))</x:f>
      </x:c>
      <x:c r="AA24" s="73" t="str">
        <x:f>IF(A24="","",IF(AG24="INCOMPLETE","INCOMPLETE",IF('Setup &amp; Route Definition'!B7="Clock Hours",N24*'Setup &amp; Route Definition'!B6,Q24)))</x:f>
      </x:c>
      <x:c r="AB24" s="74" t="str">
        <x:f>IF(A24="","",IF(AG24="INCOMPLETE","INCOMPLETE",Z24*'Setup &amp; Route Definition'!B8))</x:f>
      </x:c>
      <x:c r="AC24" s="74" t="str">
        <x:f>IF(A24="","",IF(AG24="INCOMPLETE","INCOMPLETE",B24-E24-AB24))</x:f>
      </x:c>
      <x:c r="AD24" s="74" t="str">
        <x:f>IF(A24="","",IF(AG24="INCOMPLETE","INCOMPLETE",AA24*'Setup &amp; Route Definition'!B23))</x:f>
      </x:c>
      <x:c r="AE24" s="74" t="str">
        <x:f>IF(A24="","",IF(AG24="INCOMPLETE","INCOMPLETE",IF('Setup &amp; Route Definition'!B11="No","not in scope",IF('Setup &amp; Route Definition'!B12="Direct Amount",T24,W24*'Setup &amp; Route Definition'!B13))))</x:f>
      </x:c>
      <x:c r="AF24" s="74" t="str">
        <x:f>IF(A24="","",IF(AG24="INCOMPLETE","INCOMPLETE",AC24-AD24-IF('Setup &amp; Route Definition'!B11="Yes",AE24,0)))</x:f>
      </x:c>
      <x:c r="AG24" s="75" t="str">
        <x:f>IF(NOT((COUNTA(A24:Y24)+COUNTA(AH24)&gt;0)),"",IF('Setup &amp; Route Definition'!B22="INCOMPLETE","INCOMPLETE",IF(OR(A24="",NOT(ISNUMBER(B24)),B24&lt;0,NOT(OR(C24="Known",C24="Estimated")),AND(C24="Estimated",D24=""),NOT(ISNUMBER(E24)),E24&lt;0,NOT(OR(F24="Known",F24="Estimated")),AND(F24="Estimated",G24=""),AND('Setup &amp; Route Definition'!B7="Clock Hours",OR(NOT(ISNUMBER(H24)),H24&lt;0,NOT(OR(I24="Known",I24="Estimated")),AND(I24="Estimated",J24=""),NOT(ISNUMBER(N24)),N24&lt;0,NOT(OR(O24="Known",O24="Estimated")),AND(O24="Estimated",P24=""))),AND('Setup &amp; Route Definition'!B7="Crew Labor-Hours",OR(NOT(ISNUMBER(K24)),K24&lt;0,NOT(OR(L24="Known",L24="Estimated")),AND(L24="Estimated",M24=""),NOT(ISNUMBER(Q24)),Q24&lt;0,NOT(OR(R24="Known",R24="Estimated")),AND(R24="Estimated",S24=""))),AND('Setup &amp; Route Definition'!B11="Yes",'Setup &amp; Route Definition'!B12="Direct Amount",OR(NOT(ISNUMBER(T24)),T24&lt;0,NOT(OR(U24="Known",U24="Estimated")),AND(U24="Estimated",V24=""))),AND('Setup &amp; Route Definition'!B11="Yes",'Setup &amp; Route Definition'!B12="Miles × Company Rate",OR(NOT(ISNUMBER(W24)),W24&lt;0,NOT(OR(X24="Known",X24="Estimated")),AND(X24="Estimated",Y24="")))),"INCOMPLETE",IF(OR('Setup &amp; Route Definition'!B22="PROVISIONAL",C24="Estimated",F24="Estimated",AND('Setup &amp; Route Definition'!B7="Clock Hours",OR(I24="Estimated",O24="Estimated")),AND('Setup &amp; Route Definition'!B7="Crew Labor-Hours",OR(L24="Estimated",R24="Estimated")),AND('Setup &amp; Route Definition'!B11="Yes",'Setup &amp; Route Definition'!B12="Direct Amount",U24="Estimated"),AND('Setup &amp; Route Definition'!B11="Yes",'Setup &amp; Route Definition'!B12="Miles × Company Rate",X24="Estimated")),"PROVISIONAL","READY FOR REVIEW"))))</x:f>
      </x:c>
      <x:c r="AH24" s="70"/>
    </x:row>
    <x:row r="25">
      <x:c r="A25" s="70"/>
      <x:c r="B25" s="71"/>
      <x:c r="C25" s="70"/>
      <x:c r="D25" s="70"/>
      <x:c r="E25" s="71"/>
      <x:c r="F25" s="70"/>
      <x:c r="G25" s="70"/>
      <x:c r="H25" s="72"/>
      <x:c r="I25" s="70"/>
      <x:c r="J25" s="70"/>
      <x:c r="K25" s="72"/>
      <x:c r="L25" s="70"/>
      <x:c r="M25" s="70"/>
      <x:c r="N25" s="72"/>
      <x:c r="O25" s="70"/>
      <x:c r="P25" s="70"/>
      <x:c r="Q25" s="72"/>
      <x:c r="R25" s="70"/>
      <x:c r="S25" s="70"/>
      <x:c r="T25" s="71"/>
      <x:c r="U25" s="70"/>
      <x:c r="V25" s="70"/>
      <x:c r="W25" s="72"/>
      <x:c r="X25" s="70"/>
      <x:c r="Y25" s="70"/>
      <x:c r="Z25" s="73" t="str">
        <x:f>IF(A25="","",IF(AG25="INCOMPLETE","INCOMPLETE",IF('Setup &amp; Route Definition'!B7="Clock Hours",H25*'Setup &amp; Route Definition'!B6,K25)))</x:f>
      </x:c>
      <x:c r="AA25" s="73" t="str">
        <x:f>IF(A25="","",IF(AG25="INCOMPLETE","INCOMPLETE",IF('Setup &amp; Route Definition'!B7="Clock Hours",N25*'Setup &amp; Route Definition'!B6,Q25)))</x:f>
      </x:c>
      <x:c r="AB25" s="74" t="str">
        <x:f>IF(A25="","",IF(AG25="INCOMPLETE","INCOMPLETE",Z25*'Setup &amp; Route Definition'!B8))</x:f>
      </x:c>
      <x:c r="AC25" s="74" t="str">
        <x:f>IF(A25="","",IF(AG25="INCOMPLETE","INCOMPLETE",B25-E25-AB25))</x:f>
      </x:c>
      <x:c r="AD25" s="74" t="str">
        <x:f>IF(A25="","",IF(AG25="INCOMPLETE","INCOMPLETE",AA25*'Setup &amp; Route Definition'!B23))</x:f>
      </x:c>
      <x:c r="AE25" s="74" t="str">
        <x:f>IF(A25="","",IF(AG25="INCOMPLETE","INCOMPLETE",IF('Setup &amp; Route Definition'!B11="No","not in scope",IF('Setup &amp; Route Definition'!B12="Direct Amount",T25,W25*'Setup &amp; Route Definition'!B13))))</x:f>
      </x:c>
      <x:c r="AF25" s="74" t="str">
        <x:f>IF(A25="","",IF(AG25="INCOMPLETE","INCOMPLETE",AC25-AD25-IF('Setup &amp; Route Definition'!B11="Yes",AE25,0)))</x:f>
      </x:c>
      <x:c r="AG25" s="75" t="str">
        <x:f>IF(NOT((COUNTA(A25:Y25)+COUNTA(AH25)&gt;0)),"",IF('Setup &amp; Route Definition'!B22="INCOMPLETE","INCOMPLETE",IF(OR(A25="",NOT(ISNUMBER(B25)),B25&lt;0,NOT(OR(C25="Known",C25="Estimated")),AND(C25="Estimated",D25=""),NOT(ISNUMBER(E25)),E25&lt;0,NOT(OR(F25="Known",F25="Estimated")),AND(F25="Estimated",G25=""),AND('Setup &amp; Route Definition'!B7="Clock Hours",OR(NOT(ISNUMBER(H25)),H25&lt;0,NOT(OR(I25="Known",I25="Estimated")),AND(I25="Estimated",J25=""),NOT(ISNUMBER(N25)),N25&lt;0,NOT(OR(O25="Known",O25="Estimated")),AND(O25="Estimated",P25=""))),AND('Setup &amp; Route Definition'!B7="Crew Labor-Hours",OR(NOT(ISNUMBER(K25)),K25&lt;0,NOT(OR(L25="Known",L25="Estimated")),AND(L25="Estimated",M25=""),NOT(ISNUMBER(Q25)),Q25&lt;0,NOT(OR(R25="Known",R25="Estimated")),AND(R25="Estimated",S25=""))),AND('Setup &amp; Route Definition'!B11="Yes",'Setup &amp; Route Definition'!B12="Direct Amount",OR(NOT(ISNUMBER(T25)),T25&lt;0,NOT(OR(U25="Known",U25="Estimated")),AND(U25="Estimated",V25=""))),AND('Setup &amp; Route Definition'!B11="Yes",'Setup &amp; Route Definition'!B12="Miles × Company Rate",OR(NOT(ISNUMBER(W25)),W25&lt;0,NOT(OR(X25="Known",X25="Estimated")),AND(X25="Estimated",Y25="")))),"INCOMPLETE",IF(OR('Setup &amp; Route Definition'!B22="PROVISIONAL",C25="Estimated",F25="Estimated",AND('Setup &amp; Route Definition'!B7="Clock Hours",OR(I25="Estimated",O25="Estimated")),AND('Setup &amp; Route Definition'!B7="Crew Labor-Hours",OR(L25="Estimated",R25="Estimated")),AND('Setup &amp; Route Definition'!B11="Yes",'Setup &amp; Route Definition'!B12="Direct Amount",U25="Estimated"),AND('Setup &amp; Route Definition'!B11="Yes",'Setup &amp; Route Definition'!B12="Miles × Company Rate",X25="Estimated")),"PROVISIONAL","READY FOR REVIEW"))))</x:f>
      </x:c>
      <x:c r="AH25" s="70"/>
    </x:row>
    <x:row r="26">
      <x:c r="A26" s="70"/>
      <x:c r="B26" s="71"/>
      <x:c r="C26" s="70"/>
      <x:c r="D26" s="70"/>
      <x:c r="E26" s="71"/>
      <x:c r="F26" s="70"/>
      <x:c r="G26" s="70"/>
      <x:c r="H26" s="72"/>
      <x:c r="I26" s="70"/>
      <x:c r="J26" s="70"/>
      <x:c r="K26" s="72"/>
      <x:c r="L26" s="70"/>
      <x:c r="M26" s="70"/>
      <x:c r="N26" s="72"/>
      <x:c r="O26" s="70"/>
      <x:c r="P26" s="70"/>
      <x:c r="Q26" s="72"/>
      <x:c r="R26" s="70"/>
      <x:c r="S26" s="70"/>
      <x:c r="T26" s="71"/>
      <x:c r="U26" s="70"/>
      <x:c r="V26" s="70"/>
      <x:c r="W26" s="72"/>
      <x:c r="X26" s="70"/>
      <x:c r="Y26" s="70"/>
      <x:c r="Z26" s="73" t="str">
        <x:f>IF(A26="","",IF(AG26="INCOMPLETE","INCOMPLETE",IF('Setup &amp; Route Definition'!B7="Clock Hours",H26*'Setup &amp; Route Definition'!B6,K26)))</x:f>
      </x:c>
      <x:c r="AA26" s="73" t="str">
        <x:f>IF(A26="","",IF(AG26="INCOMPLETE","INCOMPLETE",IF('Setup &amp; Route Definition'!B7="Clock Hours",N26*'Setup &amp; Route Definition'!B6,Q26)))</x:f>
      </x:c>
      <x:c r="AB26" s="74" t="str">
        <x:f>IF(A26="","",IF(AG26="INCOMPLETE","INCOMPLETE",Z26*'Setup &amp; Route Definition'!B8))</x:f>
      </x:c>
      <x:c r="AC26" s="74" t="str">
        <x:f>IF(A26="","",IF(AG26="INCOMPLETE","INCOMPLETE",B26-E26-AB26))</x:f>
      </x:c>
      <x:c r="AD26" s="74" t="str">
        <x:f>IF(A26="","",IF(AG26="INCOMPLETE","INCOMPLETE",AA26*'Setup &amp; Route Definition'!B23))</x:f>
      </x:c>
      <x:c r="AE26" s="74" t="str">
        <x:f>IF(A26="","",IF(AG26="INCOMPLETE","INCOMPLETE",IF('Setup &amp; Route Definition'!B11="No","not in scope",IF('Setup &amp; Route Definition'!B12="Direct Amount",T26,W26*'Setup &amp; Route Definition'!B13))))</x:f>
      </x:c>
      <x:c r="AF26" s="74" t="str">
        <x:f>IF(A26="","",IF(AG26="INCOMPLETE","INCOMPLETE",AC26-AD26-IF('Setup &amp; Route Definition'!B11="Yes",AE26,0)))</x:f>
      </x:c>
      <x:c r="AG26" s="75" t="str">
        <x:f>IF(NOT((COUNTA(A26:Y26)+COUNTA(AH26)&gt;0)),"",IF('Setup &amp; Route Definition'!B22="INCOMPLETE","INCOMPLETE",IF(OR(A26="",NOT(ISNUMBER(B26)),B26&lt;0,NOT(OR(C26="Known",C26="Estimated")),AND(C26="Estimated",D26=""),NOT(ISNUMBER(E26)),E26&lt;0,NOT(OR(F26="Known",F26="Estimated")),AND(F26="Estimated",G26=""),AND('Setup &amp; Route Definition'!B7="Clock Hours",OR(NOT(ISNUMBER(H26)),H26&lt;0,NOT(OR(I26="Known",I26="Estimated")),AND(I26="Estimated",J26=""),NOT(ISNUMBER(N26)),N26&lt;0,NOT(OR(O26="Known",O26="Estimated")),AND(O26="Estimated",P26=""))),AND('Setup &amp; Route Definition'!B7="Crew Labor-Hours",OR(NOT(ISNUMBER(K26)),K26&lt;0,NOT(OR(L26="Known",L26="Estimated")),AND(L26="Estimated",M26=""),NOT(ISNUMBER(Q26)),Q26&lt;0,NOT(OR(R26="Known",R26="Estimated")),AND(R26="Estimated",S26=""))),AND('Setup &amp; Route Definition'!B11="Yes",'Setup &amp; Route Definition'!B12="Direct Amount",OR(NOT(ISNUMBER(T26)),T26&lt;0,NOT(OR(U26="Known",U26="Estimated")),AND(U26="Estimated",V26=""))),AND('Setup &amp; Route Definition'!B11="Yes",'Setup &amp; Route Definition'!B12="Miles × Company Rate",OR(NOT(ISNUMBER(W26)),W26&lt;0,NOT(OR(X26="Known",X26="Estimated")),AND(X26="Estimated",Y26="")))),"INCOMPLETE",IF(OR('Setup &amp; Route Definition'!B22="PROVISIONAL",C26="Estimated",F26="Estimated",AND('Setup &amp; Route Definition'!B7="Clock Hours",OR(I26="Estimated",O26="Estimated")),AND('Setup &amp; Route Definition'!B7="Crew Labor-Hours",OR(L26="Estimated",R26="Estimated")),AND('Setup &amp; Route Definition'!B11="Yes",'Setup &amp; Route Definition'!B12="Direct Amount",U26="Estimated"),AND('Setup &amp; Route Definition'!B11="Yes",'Setup &amp; Route Definition'!B12="Miles × Company Rate",X26="Estimated")),"PROVISIONAL","READY FOR REVIEW"))))</x:f>
      </x:c>
      <x:c r="AH26" s="70"/>
    </x:row>
  </x:sheetData>
  <x:mergeCells>
    <x:mergeCell ref="A1:AH1"/>
    <x:mergeCell ref="A3:AH4"/>
  </x:mergeCells>
  <x:conditionalFormatting sqref="AG7:AG26">
    <x:cfRule type="expression" dxfId="2" priority="1">
      <x:formula>OR(AG7="INCOMPLETE",AG7="N/A — zero basis")</x:formula>
    </x:cfRule>
    <x:cfRule type="expression" dxfId="3" priority="2">
      <x:formula>OR(AG7="KNOWN",AG7="PROVISIONAL",AG7="READY FOR REVIEW",AG7="READY FOR ROUTE REVIEW",AG7="MODELED",AG7="MODELED-PROVISIONAL",AG7="OFF")</x:formula>
    </x:cfRule>
  </x:conditionalFormatting>
  <x:dataValidations count="8">
    <x:dataValidation type="list" sqref="C7:C26">
      <x:formula1>"Known,Estimated,Missing"</x:formula1>
    </x:dataValidation>
    <x:dataValidation type="list" sqref="F7:F26">
      <x:formula1>"Known,Estimated,Missing"</x:formula1>
    </x:dataValidation>
    <x:dataValidation type="list" sqref="I7:I26">
      <x:formula1>"Known,Estimated,Missing"</x:formula1>
    </x:dataValidation>
    <x:dataValidation type="list" sqref="L7:L26">
      <x:formula1>"Known,Estimated,Missing"</x:formula1>
    </x:dataValidation>
    <x:dataValidation type="list" sqref="O7:O26">
      <x:formula1>"Known,Estimated,Missing"</x:formula1>
    </x:dataValidation>
    <x:dataValidation type="list" sqref="R7:R26">
      <x:formula1>"Known,Estimated,Missing"</x:formula1>
    </x:dataValidation>
    <x:dataValidation type="list" sqref="U7:U26">
      <x:formula1>"Known,Estimated,Missing"</x:formula1>
    </x:dataValidation>
    <x:dataValidation type="list" sqref="X7:X26">
      <x:formula1>"Known,Estimated,Missing"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30" hidden="0" customWidth="1"/>
    <x:col min="3" max="3" width="18" hidden="0" customWidth="1"/>
    <x:col min="4" max="4" width="46" hidden="0" customWidth="1"/>
  </x:cols>
  <x:sheetData>
    <x:row r="1" ht="28" customHeight="1">
      <x:c r="A1" s="32" t="str">
        <x:v>Profit in Bloom — Route Summary</x:v>
      </x:c>
      <x:c r="B1" s="32"/>
      <x:c r="C1" s="32"/>
      <x:c r="D1" s="32"/>
    </x:row>
    <x:row r="2">
      <x:c r="A2" s="33"/>
      <x:c r="B2" s="33"/>
      <x:c r="C2" s="33"/>
      <x:c r="D2" s="33"/>
    </x:row>
    <x:row r="3">
      <x:c r="A3" s="39" t="str">
        <x:v>Completeness and shared-route inputs</x:v>
      </x:c>
      <x:c r="B3" s="39"/>
      <x:c r="C3" s="39"/>
      <x:c r="D3" s="39"/>
    </x:row>
    <x:row r="4">
      <x:c r="A4" s="34" t="str">
        <x:v>All Route Accounts / Stops Entered?</x:v>
      </x:c>
      <x:c r="B4" s="35" t="str"/>
      <x:c r="C4" s="35" t="str"/>
      <x:c r="D4" s="35" t="str"/>
    </x:row>
    <x:row r="5">
      <x:c r="A5" s="34" t="str">
        <x:v>All Shared Route Travel / Mobilization Entered?</x:v>
      </x:c>
      <x:c r="B5" s="35" t="str"/>
      <x:c r="C5" s="35" t="str"/>
      <x:c r="D5" s="35" t="str"/>
    </x:row>
    <x:row r="6">
      <x:c r="A6" s="34" t="str">
        <x:v>Shared Route Travel/Mob Clock Hours</x:v>
      </x:c>
      <x:c r="B6" s="37" t="str"/>
      <x:c r="C6" s="35" t="str"/>
      <x:c r="D6" s="35" t="str"/>
    </x:row>
    <x:row r="7">
      <x:c r="A7" s="34" t="str">
        <x:v>Shared Route Travel/Mob Crew Labor-Hours</x:v>
      </x:c>
      <x:c r="B7" s="37" t="str"/>
      <x:c r="C7" s="35" t="str"/>
      <x:c r="D7" s="35" t="str"/>
    </x:row>
    <x:row r="8">
      <x:c r="A8" s="34" t="str">
        <x:v>Shared Route Vehicle/Travel Direct Cost</x:v>
      </x:c>
      <x:c r="B8" s="38" t="str"/>
      <x:c r="C8" s="35" t="str"/>
      <x:c r="D8" s="35" t="str"/>
    </x:row>
    <x:row r="9">
      <x:c r="A9" s="34" t="str">
        <x:v>Shared Route Vehicle Miles</x:v>
      </x:c>
      <x:c r="B9" s="37" t="str"/>
      <x:c r="C9" s="35" t="str"/>
      <x:c r="D9" s="35" t="str"/>
    </x:row>
    <x:row r="10">
      <x:c r="A10" s="34" t="str">
        <x:v>Total Paid Crew Labor-Hours for Route Snapshot</x:v>
      </x:c>
      <x:c r="B10" s="37" t="str"/>
      <x:c r="C10" s="35" t="str"/>
      <x:c r="D10" s="35" t="str"/>
    </x:row>
    <x:row r="11">
      <x:c r="A11" s="33"/>
      <x:c r="B11" s="33"/>
      <x:c r="C11" s="33"/>
      <x:c r="D11" s="33"/>
    </x:row>
    <x:row r="12">
      <x:c r="A12" s="39" t="str">
        <x:v>Readiness</x:v>
      </x:c>
      <x:c r="B12" s="39"/>
      <x:c r="C12" s="39"/>
      <x:c r="D12" s="39"/>
    </x:row>
    <x:row r="13">
      <x:c r="A13" s="34" t="str">
        <x:v>Route Economics State</x:v>
      </x:c>
      <x:c r="B13" s="75" t="str">
        <x:f>IF(OR('Setup &amp; Route Definition'!B22="INCOMPLETE",B4&lt;&gt;"Yes",B5&lt;&gt;"Yes",(COUNTIF('Route Accounts'!AG7:AG26,"READY FOR REVIEW")+COUNTIF('Route Accounts'!AG7:AG26,"PROVISIONAL")+COUNTIF('Route Accounts'!AG7:AG26,"INCOMPLETE"))=0,COUNTIF('Route Accounts'!AG7:AG26,"INCOMPLETE")&gt;0,AND('Setup &amp; Route Definition'!B7="Clock Hours",OR(NOT(ISNUMBER(B6)),B6&lt;0,NOT(OR(C6="Known",C6="Estimated")),AND(C6="Estimated",D6=""))),AND('Setup &amp; Route Definition'!B7="Crew Labor-Hours",OR(NOT(ISNUMBER(B7)),B7&lt;0,NOT(OR(C7="Known",C7="Estimated")),AND(C7="Estimated",D7=""))),AND('Setup &amp; Route Definition'!B11="Yes",'Setup &amp; Route Definition'!B12="Direct Amount",OR(NOT(ISNUMBER(B8)),B8&lt;0,NOT(OR(C8="Known",C8="Estimated")),AND(C8="Estimated",D8=""))),AND('Setup &amp; Route Definition'!B11="Yes",'Setup &amp; Route Definition'!B12="Miles × Company Rate",OR(NOT(ISNUMBER(B9)),B9&lt;0,NOT(OR(C9="Known",C9="Estimated")),AND(C9="Estimated",D9="")))),"INCOMPLETE",IF(OR('Setup &amp; Route Definition'!B22="PROVISIONAL",COUNTIF('Route Accounts'!AG7:AG26,"PROVISIONAL")&gt;0,AND('Setup &amp; Route Definition'!B7="Clock Hours",C6="Estimated"),AND('Setup &amp; Route Definition'!B7="Crew Labor-Hours",C7="Estimated"),AND('Setup &amp; Route Definition'!B11="Yes",'Setup &amp; Route Definition'!B12="Direct Amount",C8="Estimated"),AND('Setup &amp; Route Definition'!B11="Yes",'Setup &amp; Route Definition'!B12="Miles × Company Rate",C9="Estimated")),"PROVISIONAL","READY FOR ROUTE REVIEW"))</x:f>
        <x:v>INCOMPLETE</x:v>
      </x:c>
      <x:c r="C13" s="33"/>
      <x:c r="D13" s="33"/>
    </x:row>
    <x:row r="14">
      <x:c r="A14" s="34" t="str">
        <x:v>Paid-Time Metrics State</x:v>
      </x:c>
      <x:c r="B14" s="75" t="str">
        <x:f>IF(B13="INCOMPLETE","INCOMPLETE",IF(OR(NOT(ISNUMBER(B10)),B10&lt;0,NOT(OR(C10="Known",C10="Estimated")),AND(C10="Estimated",D10=""),AND(ISNUMBER(B24),B10+0.000001&lt;B24)),"INCOMPLETE",IF(OR(B13="PROVISIONAL",C10="Estimated"),"PROVISIONAL","READY FOR REVIEW")))</x:f>
        <x:v>INCOMPLETE</x:v>
      </x:c>
      <x:c r="C14" s="33"/>
      <x:c r="D14" s="33"/>
    </x:row>
    <x:row r="15">
      <x:c r="A15" s="34" t="str">
        <x:v>Route Readiness Note</x:v>
      </x:c>
      <x:c r="B15" s="75" t="str">
        <x:f>IF(B13="INCOMPLETE","Route economics are incomplete.",IF(B14="INCOMPLETE","Route contribution is available, but paid-time metrics are incomplete or inconsistent.",IF(B14="PROVISIONAL","Route and paid-time metrics are available but depend on Estimated inputs.","Route economics and paid-time metrics are ready for management review.")))</x:f>
        <x:v>Route economics are incomplete.</x:v>
      </x:c>
      <x:c r="C15" s="33"/>
      <x:c r="D15" s="33"/>
    </x:row>
    <x:row r="16">
      <x:c r="A16" s="33"/>
      <x:c r="B16" s="33"/>
      <x:c r="C16" s="33"/>
      <x:c r="D16" s="33"/>
    </x:row>
    <x:row r="17">
      <x:c r="A17" s="39" t="str">
        <x:v>Route economic outputs</x:v>
      </x:c>
      <x:c r="B17" s="39"/>
      <x:c r="C17" s="39"/>
      <x:c r="D17" s="39"/>
    </x:row>
    <x:row r="18">
      <x:c r="A18" s="34" t="str">
        <x:v>Active Accounts</x:v>
      </x:c>
      <x:c r="B18" s="75" t="str">
        <x:f>IF(OR(B13="READY FOR ROUTE REVIEW",B13="PROVISIONAL"),(COUNTIF('Route Accounts'!AG7:AG26,"READY FOR REVIEW")+COUNTIF('Route Accounts'!AG7:AG26,"PROVISIONAL")+COUNTIF('Route Accounts'!AG7:AG26,"INCOMPLETE")),"")</x:f>
      </x:c>
      <x:c r="C18" s="33"/>
      <x:c r="D18" s="33"/>
    </x:row>
    <x:row r="19">
      <x:c r="A19" s="34" t="str">
        <x:v>Total Route Revenue</x:v>
      </x:c>
      <x:c r="B19" s="74" t="str">
        <x:f>IF(OR(B13="READY FOR ROUTE REVIEW",B13="PROVISIONAL"),SUM('Route Accounts'!B7:B26),"")</x:f>
      </x:c>
      <x:c r="C19" s="33"/>
      <x:c r="D19" s="33"/>
    </x:row>
    <x:row r="20">
      <x:c r="A20" s="34" t="str">
        <x:v>Total Productive Labor-Hours</x:v>
      </x:c>
      <x:c r="B20" s="73" t="str">
        <x:f>IF(OR(B13="READY FOR ROUTE REVIEW",B13="PROVISIONAL"),SUM('Route Accounts'!Z7:Z26),"")</x:f>
      </x:c>
      <x:c r="C20" s="33"/>
      <x:c r="D20" s="33"/>
    </x:row>
    <x:row r="21">
      <x:c r="A21" s="34" t="str">
        <x:v>Total Account-Specific Travel/Mob Labor-Hours</x:v>
      </x:c>
      <x:c r="B21" s="73" t="str">
        <x:f>IF(OR(B13="READY FOR ROUTE REVIEW",B13="PROVISIONAL"),SUM('Route Accounts'!AA7:AA26),"")</x:f>
      </x:c>
      <x:c r="C21" s="33"/>
      <x:c r="D21" s="33"/>
    </x:row>
    <x:row r="22">
      <x:c r="A22" s="34" t="str">
        <x:v>Shared Travel/Mob Labor-Hours</x:v>
      </x:c>
      <x:c r="B22" s="73" t="str">
        <x:f>IF(OR(B13="READY FOR ROUTE REVIEW",B13="PROVISIONAL"),IF('Setup &amp; Route Definition'!B7="Clock Hours",B6*'Setup &amp; Route Definition'!B6,B7),"")</x:f>
      </x:c>
      <x:c r="C22" s="33"/>
      <x:c r="D22" s="33"/>
    </x:row>
    <x:row r="23">
      <x:c r="A23" s="34" t="str">
        <x:v>Total Travel/Mob Labor-Hours</x:v>
      </x:c>
      <x:c r="B23" s="73" t="str">
        <x:f>IF(OR(B13="READY FOR ROUTE REVIEW",B13="PROVISIONAL"),B21+B22,"")</x:f>
      </x:c>
      <x:c r="C23" s="33"/>
      <x:c r="D23" s="33"/>
    </x:row>
    <x:row r="24">
      <x:c r="A24" s="34" t="str">
        <x:v>Total Measured Productive + Travel Labor-Hours</x:v>
      </x:c>
      <x:c r="B24" s="73" t="str">
        <x:f>IF(OR(B13="READY FOR ROUTE REVIEW",B13="PROVISIONAL"),B20+B23,"")</x:f>
      </x:c>
      <x:c r="C24" s="33"/>
      <x:c r="D24" s="33"/>
    </x:row>
    <x:row r="25">
      <x:c r="A25" s="34" t="str">
        <x:v>Route Contribution Before Route Burden</x:v>
      </x:c>
      <x:c r="B25" s="74" t="str">
        <x:f>IF(OR(B13="READY FOR ROUTE REVIEW",B13="PROVISIONAL"),SUM('Route Accounts'!AC7:AC26),"")</x:f>
      </x:c>
      <x:c r="C25" s="33"/>
      <x:c r="D25" s="33"/>
    </x:row>
    <x:row r="26">
      <x:c r="A26" s="34" t="str">
        <x:v>Route Travel/Mob Labor Cost</x:v>
      </x:c>
      <x:c r="B26" s="74" t="str">
        <x:f>IF(OR(B13="READY FOR ROUTE REVIEW",B13="PROVISIONAL"),B23*'Setup &amp; Route Definition'!B23,"")</x:f>
      </x:c>
      <x:c r="C26" s="33"/>
      <x:c r="D26" s="33"/>
    </x:row>
    <x:row r="27">
      <x:c r="A27" s="34" t="str">
        <x:v>Account-Specific Vehicle/Travel Cost</x:v>
      </x:c>
      <x:c r="B27" s="74" t="str">
        <x:f>IF(OR(B13="READY FOR ROUTE REVIEW",B13="PROVISIONAL"),IF('Setup &amp; Route Definition'!B11="Yes",SUM('Route Accounts'!AE7:AE26),"not in scope"),"")</x:f>
      </x:c>
      <x:c r="C27" s="33"/>
      <x:c r="D27" s="33"/>
    </x:row>
    <x:row r="28">
      <x:c r="A28" s="34" t="str">
        <x:v>Shared Route Vehicle/Travel Cost</x:v>
      </x:c>
      <x:c r="B28" s="74" t="str">
        <x:f>IF(OR(B13="READY FOR ROUTE REVIEW",B13="PROVISIONAL"),IF('Setup &amp; Route Definition'!B11="No","not in scope",IF('Setup &amp; Route Definition'!B12="Direct Amount",B8,B9*'Setup &amp; Route Definition'!B13)),"")</x:f>
      </x:c>
      <x:c r="C28" s="33"/>
      <x:c r="D28" s="33"/>
    </x:row>
    <x:row r="29">
      <x:c r="A29" s="34" t="str">
        <x:v>Route Vehicle/Travel Cost</x:v>
      </x:c>
      <x:c r="B29" s="74" t="str">
        <x:f>IF(OR(B13="READY FOR ROUTE REVIEW",B13="PROVISIONAL"),IF('Setup &amp; Route Definition'!B11="Yes",SUM('Route Accounts'!AE7:AE26)+IF('Setup &amp; Route Definition'!B12="Direct Amount",B8,B9*'Setup &amp; Route Definition'!B13),"not in scope"),"")</x:f>
      </x:c>
      <x:c r="C29" s="33"/>
      <x:c r="D29" s="33"/>
    </x:row>
    <x:row r="30">
      <x:c r="A30" s="34" t="str">
        <x:v>Route Contribution After Measurable Route Burden</x:v>
      </x:c>
      <x:c r="B30" s="74" t="str">
        <x:f>IF(OR(B13="READY FOR ROUTE REVIEW",B13="PROVISIONAL"),B25-B26-IF('Setup &amp; Route Definition'!B11="Yes",B29,0),"")</x:f>
      </x:c>
      <x:c r="C30" s="33"/>
      <x:c r="D30" s="33"/>
    </x:row>
    <x:row r="31">
      <x:c r="A31" s="34" t="str">
        <x:v>Shared Route Travel/Mob Labor Cost</x:v>
      </x:c>
      <x:c r="B31" s="74" t="str">
        <x:f>IF(OR(B13="READY FOR ROUTE REVIEW",B13="PROVISIONAL"),B22*'Setup &amp; Route Definition'!B23,"")</x:f>
      </x:c>
      <x:c r="C31" s="33"/>
      <x:c r="D31" s="33"/>
    </x:row>
    <x:row r="32">
      <x:c r="A32" s="34" t="str">
        <x:v>Shared Route Burden Available for Allocation</x:v>
      </x:c>
      <x:c r="B32" s="74" t="str">
        <x:f>IF(OR(B13="READY FOR ROUTE REVIEW",B13="PROVISIONAL"),B31+IF('Setup &amp; Route Definition'!B11="Yes",IF('Setup &amp; Route Definition'!B12="Direct Amount",B8,B9*'Setup &amp; Route Definition'!B13),0),"")</x:f>
      </x:c>
      <x:c r="C32" s="33"/>
      <x:c r="D32" s="33"/>
    </x:row>
    <x:row r="33">
      <x:c r="A33" s="33"/>
      <x:c r="B33" s="33"/>
      <x:c r="C33" s="33"/>
      <x:c r="D33" s="33"/>
    </x:row>
    <x:row r="34">
      <x:c r="A34" s="39" t="str">
        <x:v>Paid-time metrics</x:v>
      </x:c>
      <x:c r="B34" s="39"/>
      <x:c r="C34" s="39"/>
      <x:c r="D34" s="39"/>
    </x:row>
    <x:row r="35">
      <x:c r="A35" s="34" t="str">
        <x:v>Total Paid Crew Labor-Hours</x:v>
      </x:c>
      <x:c r="B35" s="73" t="str">
        <x:f>IF(OR(B14="READY FOR REVIEW",B14="PROVISIONAL"),B10,"")</x:f>
      </x:c>
      <x:c r="C35" s="33"/>
      <x:c r="D35" s="33"/>
    </x:row>
    <x:row r="36">
      <x:c r="A36" s="34" t="str">
        <x:v>Other / Unclassified Paid Labor-Hours</x:v>
      </x:c>
      <x:c r="B36" s="73" t="str">
        <x:f>IF(OR(B14="READY FOR REVIEW",B14="PROVISIONAL"),B10-B24,"")</x:f>
      </x:c>
      <x:c r="C36" s="33"/>
      <x:c r="D36" s="33"/>
    </x:row>
    <x:row r="37">
      <x:c r="A37" s="34" t="str">
        <x:v>Productive Paid-Time %</x:v>
      </x:c>
      <x:c r="B37" s="84" t="str">
        <x:f>IF(OR(B14="READY FOR REVIEW",B14="PROVISIONAL"),IF(B10=0,"n/a (0 paid hours)",B20/B10),"")</x:f>
      </x:c>
      <x:c r="C37" s="33"/>
      <x:c r="D37" s="33"/>
    </x:row>
    <x:row r="38">
      <x:c r="A38" s="34" t="str">
        <x:v>Travel/Mobilization Paid-Time %</x:v>
      </x:c>
      <x:c r="B38" s="84" t="str">
        <x:f>IF(OR(B14="READY FOR REVIEW",B14="PROVISIONAL"),IF(B10=0,"n/a (0 paid hours)",B23/B10),"")</x:f>
      </x:c>
      <x:c r="C38" s="33"/>
      <x:c r="D38" s="33"/>
    </x:row>
    <x:row r="39">
      <x:c r="A39" s="34" t="str">
        <x:v>Other/Unclassified Paid-Time %</x:v>
      </x:c>
      <x:c r="B39" s="84" t="str">
        <x:f>IF(OR(B14="READY FOR REVIEW",B14="PROVISIONAL"),IF(B10=0,"n/a (0 paid hours)",B36/B10),"")</x:f>
      </x:c>
      <x:c r="C39" s="33"/>
      <x:c r="D39" s="33"/>
    </x:row>
    <x:row r="40">
      <x:c r="A40" s="34" t="str">
        <x:v>Route Revenue per Paid Crew Labor-Hour</x:v>
      </x:c>
      <x:c r="B40" s="74" t="str">
        <x:f>IF(OR(B14="READY FOR REVIEW",B14="PROVISIONAL"),IF(B10=0,"n/a (0 paid hours)",B19/B10),"")</x:f>
      </x:c>
      <x:c r="C40" s="33"/>
      <x:c r="D40" s="33"/>
    </x:row>
    <x:row r="41">
      <x:c r="A41" s="34" t="str">
        <x:v>Route Contribution per Paid Crew Labor-Hour</x:v>
      </x:c>
      <x:c r="B41" s="74" t="str">
        <x:f>IF(OR(B14="READY FOR REVIEW",B14="PROVISIONAL"),IF(B10=0,"n/a (0 paid hours)",B30/B10),"")</x:f>
      </x:c>
      <x:c r="C41" s="33"/>
      <x:c r="D41" s="33"/>
    </x:row>
  </x:sheetData>
  <x:mergeCells>
    <x:mergeCell ref="A1:D1"/>
    <x:mergeCell ref="A3:D3"/>
    <x:mergeCell ref="A12:D12"/>
    <x:mergeCell ref="A17:D17"/>
    <x:mergeCell ref="A34:D34"/>
  </x:mergeCells>
  <x:conditionalFormatting sqref="B13:B14">
    <x:cfRule type="expression" dxfId="4" priority="1">
      <x:formula>OR(B13="INCOMPLETE",B13="N/A — zero basis")</x:formula>
    </x:cfRule>
    <x:cfRule type="expression" dxfId="5" priority="2">
      <x:formula>OR(B13="KNOWN",B13="PROVISIONAL",B13="READY FOR REVIEW",B13="READY FOR ROUTE REVIEW",B13="MODELED",B13="MODELED-PROVISIONAL",B13="OFF")</x:formula>
    </x:cfRule>
  </x:conditionalFormatting>
  <x:dataValidations count="2">
    <x:dataValidation type="list" sqref="B4:B5">
      <x:formula1>"Yes,No"</x:formula1>
    </x:dataValidation>
    <x:dataValidation type="list" sqref="C6:C10">
      <x:formula1>"Known,Estimated,Missing"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8" hidden="0" customWidth="1"/>
    <x:col min="3" max="3" width="18" hidden="0" customWidth="1"/>
    <x:col min="4" max="4" width="44" hidden="0" customWidth="1"/>
  </x:cols>
  <x:sheetData>
    <x:row r="1" ht="28" customHeight="1">
      <x:c r="A1" s="32" t="str">
        <x:v>Profit in Bloom — Incremental Account Test</x:v>
      </x:c>
      <x:c r="B1" s="32"/>
      <x:c r="C1" s="32"/>
      <x:c r="D1" s="32"/>
    </x:row>
    <x:row r="2">
      <x:c r="A2" s="33"/>
      <x:c r="B2" s="33"/>
      <x:c r="C2" s="33"/>
      <x:c r="D2" s="33"/>
    </x:row>
    <x:row r="3">
      <x:c r="A3" s="39" t="str">
        <x:v>Input</x:v>
      </x:c>
      <x:c r="B3" s="39" t="str">
        <x:v>Value</x:v>
      </x:c>
      <x:c r="C3" s="39" t="str">
        <x:v>Status</x:v>
      </x:c>
      <x:c r="D3" s="39" t="str">
        <x:v>Assumption / Source</x:v>
      </x:c>
    </x:row>
    <x:row r="4">
      <x:c r="A4" s="34" t="str">
        <x:v>Account Revenue</x:v>
      </x:c>
      <x:c r="B4" s="38"/>
      <x:c r="C4" s="35"/>
      <x:c r="D4" s="35"/>
    </x:row>
    <x:row r="5">
      <x:c r="A5" s="34" t="str">
        <x:v>Direct Non-Labor Service Cost</x:v>
      </x:c>
      <x:c r="B5" s="38"/>
      <x:c r="C5" s="35"/>
      <x:c r="D5" s="35"/>
    </x:row>
    <x:row r="6">
      <x:c r="A6" s="34" t="str">
        <x:v>Productive Clock Hours</x:v>
      </x:c>
      <x:c r="B6" s="37"/>
      <x:c r="C6" s="35"/>
      <x:c r="D6" s="35"/>
    </x:row>
    <x:row r="7">
      <x:c r="A7" s="34" t="str">
        <x:v>Productive Crew Labor-Hours</x:v>
      </x:c>
      <x:c r="B7" s="37"/>
      <x:c r="C7" s="35"/>
      <x:c r="D7" s="35"/>
    </x:row>
    <x:row r="8">
      <x:c r="A8" s="34" t="str">
        <x:v>Incremental / Detour Travel Clock Hours</x:v>
      </x:c>
      <x:c r="B8" s="37"/>
      <x:c r="C8" s="35"/>
      <x:c r="D8" s="35"/>
    </x:row>
    <x:row r="9">
      <x:c r="A9" s="34" t="str">
        <x:v>Incremental / Detour Travel Crew Labor-Hours</x:v>
      </x:c>
      <x:c r="B9" s="37"/>
      <x:c r="C9" s="35"/>
      <x:c r="D9" s="35"/>
    </x:row>
    <x:row r="10">
      <x:c r="A10" s="34" t="str">
        <x:v>Unique Mobilization Clock Hours</x:v>
      </x:c>
      <x:c r="B10" s="37"/>
      <x:c r="C10" s="35"/>
      <x:c r="D10" s="35"/>
    </x:row>
    <x:row r="11">
      <x:c r="A11" s="34" t="str">
        <x:v>Unique Mobilization Crew Labor-Hours</x:v>
      </x:c>
      <x:c r="B11" s="37"/>
      <x:c r="C11" s="35"/>
      <x:c r="D11" s="35"/>
    </x:row>
    <x:row r="12">
      <x:c r="A12" s="34" t="str">
        <x:v>Account Vehicle Direct Cost</x:v>
      </x:c>
      <x:c r="B12" s="38"/>
      <x:c r="C12" s="35"/>
      <x:c r="D12" s="35"/>
    </x:row>
    <x:row r="13">
      <x:c r="A13" s="34" t="str">
        <x:v>Account Vehicle Miles</x:v>
      </x:c>
      <x:c r="B13" s="37"/>
      <x:c r="C13" s="35"/>
      <x:c r="D13" s="35"/>
    </x:row>
    <x:row r="14">
      <x:c r="A14" s="33"/>
      <x:c r="B14" s="33"/>
      <x:c r="C14" s="33"/>
      <x:c r="D14" s="33"/>
    </x:row>
    <x:row r="15">
      <x:c r="A15" s="39" t="str">
        <x:v>State and outputs</x:v>
      </x:c>
      <x:c r="B15" s="39"/>
      <x:c r="C15" s="39"/>
      <x:c r="D15" s="39"/>
    </x:row>
    <x:row r="16">
      <x:c r="A16" s="34" t="str">
        <x:v>Incremental Test State</x:v>
      </x:c>
      <x:c r="B16" s="75" t="str">
        <x:f>IF('Setup &amp; Route Definition'!B22="INCOMPLETE","INCOMPLETE",IF(OR(NOT(ISNUMBER(B4)),B4&lt;0,NOT(OR(C4="Known",C4="Estimated")),AND(C4="Estimated",D4=""),NOT(ISNUMBER(B5)),B5&lt;0,NOT(OR(C5="Known",C5="Estimated")),AND(C5="Estimated",D5=""),AND('Setup &amp; Route Definition'!B7="Clock Hours",OR(NOT(ISNUMBER(B6)),B6&lt;0,NOT(OR(C6="Known",C6="Estimated")),AND(C6="Estimated",D6=""),NOT(ISNUMBER(B8)),B8&lt;0,NOT(OR(C8="Known",C8="Estimated")),AND(C8="Estimated",D8=""),NOT(ISNUMBER(B10)),B10&lt;0,NOT(OR(C10="Known",C10="Estimated")),AND(C10="Estimated",D10=""))),AND('Setup &amp; Route Definition'!B7="Crew Labor-Hours",OR(NOT(ISNUMBER(B7)),B7&lt;0,NOT(OR(C7="Known",C7="Estimated")),AND(C7="Estimated",D7=""),NOT(ISNUMBER(B9)),B9&lt;0,NOT(OR(C9="Known",C9="Estimated")),AND(C9="Estimated",D9=""),NOT(ISNUMBER(B11)),B11&lt;0,NOT(OR(C11="Known",C11="Estimated")),AND(C11="Estimated",D11=""))),AND('Setup &amp; Route Definition'!B11="Yes",'Setup &amp; Route Definition'!B12="Direct Amount",OR(NOT(ISNUMBER(B12)),B12&lt;0,NOT(OR(C12="Known",C12="Estimated")),AND(C12="Estimated",D12=""))),AND('Setup &amp; Route Definition'!B11="Yes",'Setup &amp; Route Definition'!B12="Miles × Company Rate",OR(NOT(ISNUMBER(B13)),B13&lt;0,NOT(OR(C13="Known",C13="Estimated")),AND(C13="Estimated",D13="")))),"INCOMPLETE",IF(OR('Setup &amp; Route Definition'!B22="PROVISIONAL",C4="Estimated",C5="Estimated",AND('Setup &amp; Route Definition'!B7="Clock Hours",OR(C6="Estimated",C8="Estimated",C10="Estimated")),AND('Setup &amp; Route Definition'!B7="Crew Labor-Hours",OR(C7="Estimated",C9="Estimated",C11="Estimated")),AND('Setup &amp; Route Definition'!B11="Yes",'Setup &amp; Route Definition'!B12="Direct Amount",C12="Estimated"),AND('Setup &amp; Route Definition'!B11="Yes",'Setup &amp; Route Definition'!B12="Miles × Company Rate",C13="Estimated")),"PROVISIONAL","READY FOR REVIEW")))</x:f>
        <x:v>INCOMPLETE</x:v>
      </x:c>
      <x:c r="C16" s="33"/>
      <x:c r="D16" s="33"/>
    </x:row>
    <x:row r="17">
      <x:c r="A17" s="34" t="str">
        <x:v>Productive Labor-Hours Used</x:v>
      </x:c>
      <x:c r="B17" s="73" t="str">
        <x:f>IF(B16="INCOMPLETE","",IF('Setup &amp; Route Definition'!B7="Clock Hours",B6*'Setup &amp; Route Definition'!B6,B7))</x:f>
      </x:c>
      <x:c r="C17" s="33"/>
      <x:c r="D17" s="33"/>
    </x:row>
    <x:row r="18">
      <x:c r="A18" s="34" t="str">
        <x:v>Incremental Travel + Mobilization Labor-Hours</x:v>
      </x:c>
      <x:c r="B18" s="73" t="str">
        <x:f>IF(B16="INCOMPLETE","",IF('Setup &amp; Route Definition'!B7="Clock Hours",(B8+B10)*'Setup &amp; Route Definition'!B6,B9+B11))</x:f>
      </x:c>
      <x:c r="C18" s="33"/>
      <x:c r="D18" s="33"/>
    </x:row>
    <x:row r="19">
      <x:c r="A19" s="34" t="str">
        <x:v>Productive Labor Cost</x:v>
      </x:c>
      <x:c r="B19" s="74" t="str">
        <x:f>IF(B16="INCOMPLETE","",B17*'Setup &amp; Route Definition'!B8)</x:f>
      </x:c>
      <x:c r="C19" s="33"/>
      <x:c r="D19" s="33"/>
    </x:row>
    <x:row r="20">
      <x:c r="A20" s="34" t="str">
        <x:v>Contribution Before Route Burden</x:v>
      </x:c>
      <x:c r="B20" s="74" t="str">
        <x:f>IF(B16="INCOMPLETE","",B4-B5-B19)</x:f>
      </x:c>
      <x:c r="C20" s="33"/>
      <x:c r="D20" s="33"/>
    </x:row>
    <x:row r="21">
      <x:c r="A21" s="34" t="str">
        <x:v>Incremental Route Labor Cost</x:v>
      </x:c>
      <x:c r="B21" s="74" t="str">
        <x:f>IF(B16="INCOMPLETE","",B18*'Setup &amp; Route Definition'!B23)</x:f>
      </x:c>
      <x:c r="C21" s="33"/>
      <x:c r="D21" s="33"/>
    </x:row>
    <x:row r="22">
      <x:c r="A22" s="34" t="str">
        <x:v>Other Incremental Route Cost</x:v>
      </x:c>
      <x:c r="B22" s="74" t="str">
        <x:f>IF(B16="INCOMPLETE","",IF('Setup &amp; Route Definition'!B11="No","not in scope",IF('Setup &amp; Route Definition'!B12="Direct Amount",B12,B13*'Setup &amp; Route Definition'!B13)))</x:f>
      </x:c>
      <x:c r="C22" s="33"/>
      <x:c r="D22" s="33"/>
    </x:row>
    <x:row r="23">
      <x:c r="A23" s="34" t="str">
        <x:v>Contribution After Incremental Route Burden</x:v>
      </x:c>
      <x:c r="B23" s="74" t="str">
        <x:f>IF(B16="INCOMPLETE","",B20-B21-IF('Setup &amp; Route Definition'!B11="Yes",B22,0))</x:f>
      </x:c>
      <x:c r="C23" s="33"/>
      <x:c r="D23" s="33"/>
    </x:row>
    <x:row r="24">
      <x:c r="A24" s="34" t="str">
        <x:v>Measured Account Labor-Hours</x:v>
      </x:c>
      <x:c r="B24" s="73" t="str">
        <x:f>IF(B16="INCOMPLETE","",B17+B18)</x:f>
      </x:c>
      <x:c r="C24" s="33"/>
      <x:c r="D24" s="33"/>
    </x:row>
    <x:row r="25">
      <x:c r="A25" s="34" t="str">
        <x:v>Contribution per Measured Account Labor-Hour</x:v>
      </x:c>
      <x:c r="B25" s="74" t="str">
        <x:f>IF(B16="INCOMPLETE","",IF(B24=0,"n/a (0 measured hours)",B23/B24))</x:f>
      </x:c>
      <x:c r="C25" s="33"/>
      <x:c r="D25" s="33"/>
    </x:row>
  </x:sheetData>
  <x:mergeCells>
    <x:mergeCell ref="A1:D1"/>
    <x:mergeCell ref="A15:D15"/>
  </x:mergeCells>
  <x:conditionalFormatting sqref="B16:B16">
    <x:cfRule type="expression" dxfId="6" priority="1">
      <x:formula>OR(B16="INCOMPLETE",B16="N/A — zero basis")</x:formula>
    </x:cfRule>
    <x:cfRule type="expression" dxfId="7" priority="2">
      <x:formula>OR(B16="KNOWN",B16="PROVISIONAL",B16="READY FOR REVIEW",B16="READY FOR ROUTE REVIEW",B16="MODELED",B16="MODELED-PROVISIONAL",B16="OFF")</x:formula>
    </x:cfRule>
  </x:conditionalFormatting>
  <x:dataValidations count="10">
    <x:dataValidation type="list" sqref="C4">
      <x:formula1>"Known,Estimated,Missing"</x:formula1>
    </x:dataValidation>
    <x:dataValidation type="list" sqref="C5">
      <x:formula1>"Known,Estimated,Missing"</x:formula1>
    </x:dataValidation>
    <x:dataValidation type="list" sqref="C6">
      <x:formula1>"Known,Estimated,Missing"</x:formula1>
    </x:dataValidation>
    <x:dataValidation type="list" sqref="C7">
      <x:formula1>"Known,Estimated,Missing"</x:formula1>
    </x:dataValidation>
    <x:dataValidation type="list" sqref="C8">
      <x:formula1>"Known,Estimated,Missing"</x:formula1>
    </x:dataValidation>
    <x:dataValidation type="list" sqref="C9">
      <x:formula1>"Known,Estimated,Missing"</x:formula1>
    </x:dataValidation>
    <x:dataValidation type="list" sqref="C10">
      <x:formula1>"Known,Estimated,Missing"</x:formula1>
    </x:dataValidation>
    <x:dataValidation type="list" sqref="C11">
      <x:formula1>"Known,Estimated,Missing"</x:formula1>
    </x:dataValidation>
    <x:dataValidation type="list" sqref="C12">
      <x:formula1>"Known,Estimated,Missing"</x:formula1>
    </x:dataValidation>
    <x:dataValidation type="list" sqref="C13">
      <x:formula1>"Known,Estimated,Missing"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8" hidden="0" customWidth="1"/>
    <x:col min="4" max="4" width="14" hidden="0" customWidth="1"/>
    <x:col min="5" max="5" width="12" hidden="0" customWidth="1"/>
    <x:col min="6" max="6" width="22" hidden="0" customWidth="1"/>
    <x:col min="7" max="7" width="16" hidden="0" customWidth="1"/>
    <x:col min="8" max="8" width="14" hidden="0" customWidth="1"/>
    <x:col min="9" max="9" width="13" hidden="0" customWidth="1"/>
    <x:col min="10" max="10" width="18" hidden="0" customWidth="1"/>
    <x:col min="11" max="11" width="20" hidden="0" customWidth="1"/>
    <x:col min="12" max="12" width="18" hidden="0" customWidth="1"/>
  </x:cols>
  <x:sheetData>
    <x:row r="1" ht="28" customHeight="1">
      <x:c r="A1" s="32" t="str">
        <x:v>Profit in Bloom — Optional Shared-Route Allocation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</x:row>
    <x:row r="3">
      <x:c r="A3" s="34" t="str">
        <x:v>Allocate Shared Route Burden?</x:v>
      </x:c>
      <x:c r="B3" s="35" t="str">
        <x:v>Off</x:v>
      </x:c>
      <x:c r="C3" s="33"/>
      <x:c r="D3" s="33"/>
      <x:c r="E3" s="33"/>
      <x:c r="F3" s="33"/>
      <x:c r="G3" s="33"/>
      <x:c r="H3" s="33"/>
      <x:c r="I3" s="33"/>
      <x:c r="J3" s="33"/>
      <x:c r="K3" s="33"/>
      <x:c r="L3" s="33"/>
    </x:row>
    <x:row r="4">
      <x:c r="A4" s="34" t="str">
        <x:v>Allocation Basis</x:v>
      </x:c>
      <x:c r="B4" s="35" t="str"/>
      <x:c r="C4" s="33"/>
      <x:c r="D4" s="33"/>
      <x:c r="E4" s="33"/>
      <x:c r="F4" s="33"/>
      <x:c r="G4" s="33"/>
      <x:c r="H4" s="33"/>
      <x:c r="I4" s="33"/>
      <x:c r="J4" s="33"/>
      <x:c r="K4" s="33"/>
      <x:c r="L4" s="33"/>
    </x:row>
    <x:row r="5">
      <x:c r="A5" s="34" t="str">
        <x:v>Custom Basis Name</x:v>
      </x:c>
      <x:c r="B5" s="35" t="str"/>
      <x:c r="C5" s="33"/>
      <x:c r="D5" s="33"/>
      <x:c r="E5" s="33"/>
      <x:c r="F5" s="33"/>
      <x:c r="G5" s="33"/>
      <x:c r="H5" s="33"/>
      <x:c r="I5" s="33"/>
      <x:c r="J5" s="33"/>
      <x:c r="K5" s="33"/>
      <x:c r="L5" s="33"/>
    </x:row>
    <x:row r="6">
      <x:c r="A6" s="34" t="str">
        <x:v>Allocation State</x:v>
      </x:c>
      <x:c r="B6" s="75" t="str">
        <x:f>IF(B3="Off","OFF",IF(B3&lt;&gt;"On","INCOMPLETE",IF(OR(NOT(OR('Route Summary'!B13="READY FOR ROUTE REVIEW",'Route Summary'!B13="PROVISIONAL")),NOT(OR(B4="Service Revenue",B4="Productive Labor-Hours",B4="Number of Stops",B4="Custom Documented Basis")),AND(B4="Custom Documented Basis",B5=""),(COUNTIF(B12:B31,"READY FOR REVIEW")+COUNTIF(B12:B31,"PROVISIONAL")+COUNTIF(B12:B31,"INCOMPLETE"))=0,COUNTIF(H12:H31,"INCOMPLETE")&gt;0),"INCOMPLETE",IF(SUM(G12:G31)=0,"N/A — zero basis",IF(OR('Route Summary'!B13="PROVISIONAL",COUNTIF(H12:H31,"PROVISIONAL")&gt;0),"MODELED-PROVISIONAL","MODELED")))))</x:f>
        <x:v>OFF</x:v>
      </x:c>
      <x:c r="C6" s="33"/>
      <x:c r="D6" s="33"/>
      <x:c r="E6" s="33"/>
      <x:c r="F6" s="33"/>
      <x:c r="G6" s="33"/>
      <x:c r="H6" s="33"/>
      <x:c r="I6" s="33"/>
      <x:c r="J6" s="33"/>
      <x:c r="K6" s="33"/>
      <x:c r="L6" s="33"/>
    </x:row>
    <x:row r="7">
      <x:c r="A7" s="34" t="str">
        <x:v>Shared Route Burden to Allocate</x:v>
      </x:c>
      <x:c r="B7" s="74" t="str">
        <x:f>IF(OR('Route Summary'!B13="READY FOR ROUTE REVIEW",'Route Summary'!B13="PROVISIONAL"),'Route Summary'!B32,"")</x:f>
      </x:c>
      <x:c r="C7" s="33"/>
      <x:c r="D7" s="33"/>
      <x:c r="E7" s="33"/>
      <x:c r="F7" s="33"/>
      <x:c r="G7" s="33"/>
      <x:c r="H7" s="33"/>
      <x:c r="I7" s="33"/>
      <x:c r="J7" s="33"/>
      <x:c r="K7" s="33"/>
      <x:c r="L7" s="33"/>
    </x:row>
    <x:row r="8">
      <x:c r="A8" s="34" t="str">
        <x:v>Total Selected Allocation Base</x:v>
      </x:c>
      <x:c r="B8" s="73" t="str">
        <x:f>IF(OR(B6="MODELED",B6="MODELED-PROVISIONAL"),SUM(G12:G31),"")</x:f>
      </x:c>
      <x:c r="C8" s="33"/>
      <x:c r="D8" s="33"/>
      <x:c r="E8" s="33"/>
      <x:c r="F8" s="33"/>
      <x:c r="G8" s="33"/>
      <x:c r="H8" s="33"/>
      <x:c r="I8" s="33"/>
      <x:c r="J8" s="33"/>
      <x:c r="K8" s="33"/>
      <x:c r="L8" s="33"/>
    </x:row>
    <x:row r="9">
      <x:c r="A9" s="34" t="str">
        <x:v>Reconciliation</x:v>
      </x:c>
      <x:c r="B9" s="75" t="str">
        <x:f>IF(OR(B6="MODELED",B6="MODELED-PROVISIONAL"),IF(ABS(SUM(J12:J31)-B7)&lt;=0.01,"PASS","WARNING"),"")</x:f>
      </x:c>
      <x:c r="C9" s="33"/>
      <x:c r="D9" s="33"/>
      <x:c r="E9" s="33"/>
      <x:c r="F9" s="33"/>
      <x:c r="G9" s="33"/>
      <x:c r="H9" s="33"/>
      <x:c r="I9" s="33"/>
      <x:c r="J9" s="33"/>
      <x:c r="K9" s="33"/>
      <x:c r="L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</x:row>
    <x:row r="11">
      <x:c r="A11" s="39" t="str">
        <x:v>Account</x:v>
      </x:c>
      <x:c r="B11" s="39" t="str">
        <x:v>Account State</x:v>
      </x:c>
      <x:c r="C11" s="39" t="str">
        <x:v>Contribution After Account-Specific Burden</x:v>
      </x:c>
      <x:c r="D11" s="39" t="str">
        <x:v>Custom Basis Value</x:v>
      </x:c>
      <x:c r="E11" s="39" t="str">
        <x:v>Custom Status</x:v>
      </x:c>
      <x:c r="F11" s="39" t="str">
        <x:v>Custom Note</x:v>
      </x:c>
      <x:c r="G11" s="39" t="str">
        <x:v>Selected Basis Value</x:v>
      </x:c>
      <x:c r="H11" s="39" t="str">
        <x:v>Selected Basis State</x:v>
      </x:c>
      <x:c r="I11" s="39" t="str">
        <x:v>Allocation Share</x:v>
      </x:c>
      <x:c r="J11" s="39" t="str">
        <x:v>Allocated Shared Route Burden</x:v>
      </x:c>
      <x:c r="K11" s="39" t="str">
        <x:v>Modeled Contribution After Direct + Allocated Burden</x:v>
      </x:c>
      <x:c r="L11" s="39" t="str">
        <x:v>Row Allocation State</x:v>
      </x:c>
    </x:row>
    <x:row r="12">
      <x:c r="A12" s="75" t="str">
        <x:f>IF('Route Accounts'!A7="","",'Route Accounts'!A7)</x:f>
      </x:c>
      <x:c r="B12" s="75" t="str">
        <x:f>IF('Route Accounts'!AG7="","",'Route Accounts'!AG7)</x:f>
      </x:c>
      <x:c r="C12" s="74" t="str">
        <x:f>IF(ISNUMBER('Route Accounts'!AF7),'Route Accounts'!AF7,"")</x:f>
      </x:c>
      <x:c r="D12" s="37"/>
      <x:c r="E12" s="35"/>
      <x:c r="F12" s="35"/>
      <x:c r="G12" s="73" t="str">
        <x:f>IF(A12="","",IF($B$3&lt;&gt;"On","",IF($B$4="Service Revenue",'Route Accounts'!B7,IF($B$4="Productive Labor-Hours",'Route Accounts'!Z7,IF($B$4="Number of Stops",1,IF($B$4="Custom Documented Basis",D12,""))))))</x:f>
      </x:c>
      <x:c r="H12" s="75" t="str">
        <x:f>IF(A12="","",IF($B$3&lt;&gt;"On","OFF",IF($B$4="Custom Documented Basis",IF(OR(NOT(ISNUMBER(D12)),D12&lt;0,NOT(OR(E12="Known",E12="Estimated")),AND(E12="Estimated",F12="")),"INCOMPLETE",IF(E12="Estimated","PROVISIONAL","KNOWN")),IF(OR(B12="READY FOR REVIEW",B12="PROVISIONAL"),IF(B12="PROVISIONAL","PROVISIONAL","KNOWN"),"INCOMPLETE"))))</x:f>
      </x:c>
      <x:c r="I12" s="84" t="str">
        <x:f>IF(OR($B$6="INCOMPLETE",$B$6="OFF",$B$6="N/A — zero basis",A12=""),"",G12/$B$8)</x:f>
      </x:c>
      <x:c r="J12" s="74" t="str">
        <x:f>IF(I12="","",$B$7*I12)</x:f>
      </x:c>
      <x:c r="K12" s="74" t="str">
        <x:f>IF(OR(J12="",NOT(ISNUMBER(C12))),"",C12-J12)</x:f>
      </x:c>
      <x:c r="L12" s="75" t="str">
        <x:f>IF(A12="","",IF($B$3&lt;&gt;"On","OFF",IF(OR($B$6="INCOMPLETE",$B$6="N/A — zero basis"),$B$6,$B$6)))</x:f>
      </x:c>
    </x:row>
    <x:row r="13">
      <x:c r="A13" s="75" t="str">
        <x:f>IF('Route Accounts'!A8="","",'Route Accounts'!A8)</x:f>
      </x:c>
      <x:c r="B13" s="75" t="str">
        <x:f>IF('Route Accounts'!AG8="","",'Route Accounts'!AG8)</x:f>
      </x:c>
      <x:c r="C13" s="74" t="str">
        <x:f>IF(ISNUMBER('Route Accounts'!AF8),'Route Accounts'!AF8,"")</x:f>
      </x:c>
      <x:c r="D13" s="37"/>
      <x:c r="E13" s="35"/>
      <x:c r="F13" s="35"/>
      <x:c r="G13" s="73" t="str">
        <x:f>IF(A13="","",IF($B$3&lt;&gt;"On","",IF($B$4="Service Revenue",'Route Accounts'!B8,IF($B$4="Productive Labor-Hours",'Route Accounts'!Z8,IF($B$4="Number of Stops",1,IF($B$4="Custom Documented Basis",D13,""))))))</x:f>
      </x:c>
      <x:c r="H13" s="75" t="str">
        <x:f>IF(A13="","",IF($B$3&lt;&gt;"On","OFF",IF($B$4="Custom Documented Basis",IF(OR(NOT(ISNUMBER(D13)),D13&lt;0,NOT(OR(E13="Known",E13="Estimated")),AND(E13="Estimated",F13="")),"INCOMPLETE",IF(E13="Estimated","PROVISIONAL","KNOWN")),IF(OR(B13="READY FOR REVIEW",B13="PROVISIONAL"),IF(B13="PROVISIONAL","PROVISIONAL","KNOWN"),"INCOMPLETE"))))</x:f>
      </x:c>
      <x:c r="I13" s="84" t="str">
        <x:f>IF(OR($B$6="INCOMPLETE",$B$6="OFF",$B$6="N/A — zero basis",A13=""),"",G13/$B$8)</x:f>
      </x:c>
      <x:c r="J13" s="74" t="str">
        <x:f>IF(I13="","",$B$7*I13)</x:f>
      </x:c>
      <x:c r="K13" s="74" t="str">
        <x:f>IF(OR(J13="",NOT(ISNUMBER(C13))),"",C13-J13)</x:f>
      </x:c>
      <x:c r="L13" s="75" t="str">
        <x:f>IF(A13="","",IF($B$3&lt;&gt;"On","OFF",IF(OR($B$6="INCOMPLETE",$B$6="N/A — zero basis"),$B$6,$B$6)))</x:f>
      </x:c>
    </x:row>
    <x:row r="14">
      <x:c r="A14" s="75" t="str">
        <x:f>IF('Route Accounts'!A9="","",'Route Accounts'!A9)</x:f>
      </x:c>
      <x:c r="B14" s="75" t="str">
        <x:f>IF('Route Accounts'!AG9="","",'Route Accounts'!AG9)</x:f>
      </x:c>
      <x:c r="C14" s="74" t="str">
        <x:f>IF(ISNUMBER('Route Accounts'!AF9),'Route Accounts'!AF9,"")</x:f>
      </x:c>
      <x:c r="D14" s="37"/>
      <x:c r="E14" s="35"/>
      <x:c r="F14" s="35"/>
      <x:c r="G14" s="73" t="str">
        <x:f>IF(A14="","",IF($B$3&lt;&gt;"On","",IF($B$4="Service Revenue",'Route Accounts'!B9,IF($B$4="Productive Labor-Hours",'Route Accounts'!Z9,IF($B$4="Number of Stops",1,IF($B$4="Custom Documented Basis",D14,""))))))</x:f>
      </x:c>
      <x:c r="H14" s="75" t="str">
        <x:f>IF(A14="","",IF($B$3&lt;&gt;"On","OFF",IF($B$4="Custom Documented Basis",IF(OR(NOT(ISNUMBER(D14)),D14&lt;0,NOT(OR(E14="Known",E14="Estimated")),AND(E14="Estimated",F14="")),"INCOMPLETE",IF(E14="Estimated","PROVISIONAL","KNOWN")),IF(OR(B14="READY FOR REVIEW",B14="PROVISIONAL"),IF(B14="PROVISIONAL","PROVISIONAL","KNOWN"),"INCOMPLETE"))))</x:f>
      </x:c>
      <x:c r="I14" s="84" t="str">
        <x:f>IF(OR($B$6="INCOMPLETE",$B$6="OFF",$B$6="N/A — zero basis",A14=""),"",G14/$B$8)</x:f>
      </x:c>
      <x:c r="J14" s="74" t="str">
        <x:f>IF(I14="","",$B$7*I14)</x:f>
      </x:c>
      <x:c r="K14" s="74" t="str">
        <x:f>IF(OR(J14="",NOT(ISNUMBER(C14))),"",C14-J14)</x:f>
      </x:c>
      <x:c r="L14" s="75" t="str">
        <x:f>IF(A14="","",IF($B$3&lt;&gt;"On","OFF",IF(OR($B$6="INCOMPLETE",$B$6="N/A — zero basis"),$B$6,$B$6)))</x:f>
      </x:c>
    </x:row>
    <x:row r="15">
      <x:c r="A15" s="75" t="str">
        <x:f>IF('Route Accounts'!A10="","",'Route Accounts'!A10)</x:f>
      </x:c>
      <x:c r="B15" s="75" t="str">
        <x:f>IF('Route Accounts'!AG10="","",'Route Accounts'!AG10)</x:f>
      </x:c>
      <x:c r="C15" s="74" t="str">
        <x:f>IF(ISNUMBER('Route Accounts'!AF10),'Route Accounts'!AF10,"")</x:f>
      </x:c>
      <x:c r="D15" s="37"/>
      <x:c r="E15" s="35"/>
      <x:c r="F15" s="35"/>
      <x:c r="G15" s="73" t="str">
        <x:f>IF(A15="","",IF($B$3&lt;&gt;"On","",IF($B$4="Service Revenue",'Route Accounts'!B10,IF($B$4="Productive Labor-Hours",'Route Accounts'!Z10,IF($B$4="Number of Stops",1,IF($B$4="Custom Documented Basis",D15,""))))))</x:f>
      </x:c>
      <x:c r="H15" s="75" t="str">
        <x:f>IF(A15="","",IF($B$3&lt;&gt;"On","OFF",IF($B$4="Custom Documented Basis",IF(OR(NOT(ISNUMBER(D15)),D15&lt;0,NOT(OR(E15="Known",E15="Estimated")),AND(E15="Estimated",F15="")),"INCOMPLETE",IF(E15="Estimated","PROVISIONAL","KNOWN")),IF(OR(B15="READY FOR REVIEW",B15="PROVISIONAL"),IF(B15="PROVISIONAL","PROVISIONAL","KNOWN"),"INCOMPLETE"))))</x:f>
      </x:c>
      <x:c r="I15" s="84" t="str">
        <x:f>IF(OR($B$6="INCOMPLETE",$B$6="OFF",$B$6="N/A — zero basis",A15=""),"",G15/$B$8)</x:f>
      </x:c>
      <x:c r="J15" s="74" t="str">
        <x:f>IF(I15="","",$B$7*I15)</x:f>
      </x:c>
      <x:c r="K15" s="74" t="str">
        <x:f>IF(OR(J15="",NOT(ISNUMBER(C15))),"",C15-J15)</x:f>
      </x:c>
      <x:c r="L15" s="75" t="str">
        <x:f>IF(A15="","",IF($B$3&lt;&gt;"On","OFF",IF(OR($B$6="INCOMPLETE",$B$6="N/A — zero basis"),$B$6,$B$6)))</x:f>
      </x:c>
    </x:row>
    <x:row r="16">
      <x:c r="A16" s="75" t="str">
        <x:f>IF('Route Accounts'!A11="","",'Route Accounts'!A11)</x:f>
      </x:c>
      <x:c r="B16" s="75" t="str">
        <x:f>IF('Route Accounts'!AG11="","",'Route Accounts'!AG11)</x:f>
      </x:c>
      <x:c r="C16" s="74" t="str">
        <x:f>IF(ISNUMBER('Route Accounts'!AF11),'Route Accounts'!AF11,"")</x:f>
      </x:c>
      <x:c r="D16" s="37"/>
      <x:c r="E16" s="35"/>
      <x:c r="F16" s="35"/>
      <x:c r="G16" s="73" t="str">
        <x:f>IF(A16="","",IF($B$3&lt;&gt;"On","",IF($B$4="Service Revenue",'Route Accounts'!B11,IF($B$4="Productive Labor-Hours",'Route Accounts'!Z11,IF($B$4="Number of Stops",1,IF($B$4="Custom Documented Basis",D16,""))))))</x:f>
      </x:c>
      <x:c r="H16" s="75" t="str">
        <x:f>IF(A16="","",IF($B$3&lt;&gt;"On","OFF",IF($B$4="Custom Documented Basis",IF(OR(NOT(ISNUMBER(D16)),D16&lt;0,NOT(OR(E16="Known",E16="Estimated")),AND(E16="Estimated",F16="")),"INCOMPLETE",IF(E16="Estimated","PROVISIONAL","KNOWN")),IF(OR(B16="READY FOR REVIEW",B16="PROVISIONAL"),IF(B16="PROVISIONAL","PROVISIONAL","KNOWN"),"INCOMPLETE"))))</x:f>
      </x:c>
      <x:c r="I16" s="84" t="str">
        <x:f>IF(OR($B$6="INCOMPLETE",$B$6="OFF",$B$6="N/A — zero basis",A16=""),"",G16/$B$8)</x:f>
      </x:c>
      <x:c r="J16" s="74" t="str">
        <x:f>IF(I16="","",$B$7*I16)</x:f>
      </x:c>
      <x:c r="K16" s="74" t="str">
        <x:f>IF(OR(J16="",NOT(ISNUMBER(C16))),"",C16-J16)</x:f>
      </x:c>
      <x:c r="L16" s="75" t="str">
        <x:f>IF(A16="","",IF($B$3&lt;&gt;"On","OFF",IF(OR($B$6="INCOMPLETE",$B$6="N/A — zero basis"),$B$6,$B$6)))</x:f>
      </x:c>
    </x:row>
    <x:row r="17">
      <x:c r="A17" s="75" t="str">
        <x:f>IF('Route Accounts'!A12="","",'Route Accounts'!A12)</x:f>
      </x:c>
      <x:c r="B17" s="75" t="str">
        <x:f>IF('Route Accounts'!AG12="","",'Route Accounts'!AG12)</x:f>
      </x:c>
      <x:c r="C17" s="74" t="str">
        <x:f>IF(ISNUMBER('Route Accounts'!AF12),'Route Accounts'!AF12,"")</x:f>
      </x:c>
      <x:c r="D17" s="37"/>
      <x:c r="E17" s="35"/>
      <x:c r="F17" s="35"/>
      <x:c r="G17" s="73" t="str">
        <x:f>IF(A17="","",IF($B$3&lt;&gt;"On","",IF($B$4="Service Revenue",'Route Accounts'!B12,IF($B$4="Productive Labor-Hours",'Route Accounts'!Z12,IF($B$4="Number of Stops",1,IF($B$4="Custom Documented Basis",D17,""))))))</x:f>
      </x:c>
      <x:c r="H17" s="75" t="str">
        <x:f>IF(A17="","",IF($B$3&lt;&gt;"On","OFF",IF($B$4="Custom Documented Basis",IF(OR(NOT(ISNUMBER(D17)),D17&lt;0,NOT(OR(E17="Known",E17="Estimated")),AND(E17="Estimated",F17="")),"INCOMPLETE",IF(E17="Estimated","PROVISIONAL","KNOWN")),IF(OR(B17="READY FOR REVIEW",B17="PROVISIONAL"),IF(B17="PROVISIONAL","PROVISIONAL","KNOWN"),"INCOMPLETE"))))</x:f>
      </x:c>
      <x:c r="I17" s="84" t="str">
        <x:f>IF(OR($B$6="INCOMPLETE",$B$6="OFF",$B$6="N/A — zero basis",A17=""),"",G17/$B$8)</x:f>
      </x:c>
      <x:c r="J17" s="74" t="str">
        <x:f>IF(I17="","",$B$7*I17)</x:f>
      </x:c>
      <x:c r="K17" s="74" t="str">
        <x:f>IF(OR(J17="",NOT(ISNUMBER(C17))),"",C17-J17)</x:f>
      </x:c>
      <x:c r="L17" s="75" t="str">
        <x:f>IF(A17="","",IF($B$3&lt;&gt;"On","OFF",IF(OR($B$6="INCOMPLETE",$B$6="N/A — zero basis"),$B$6,$B$6)))</x:f>
      </x:c>
    </x:row>
    <x:row r="18">
      <x:c r="A18" s="75" t="str">
        <x:f>IF('Route Accounts'!A13="","",'Route Accounts'!A13)</x:f>
      </x:c>
      <x:c r="B18" s="75" t="str">
        <x:f>IF('Route Accounts'!AG13="","",'Route Accounts'!AG13)</x:f>
      </x:c>
      <x:c r="C18" s="74" t="str">
        <x:f>IF(ISNUMBER('Route Accounts'!AF13),'Route Accounts'!AF13,"")</x:f>
      </x:c>
      <x:c r="D18" s="37"/>
      <x:c r="E18" s="35"/>
      <x:c r="F18" s="35"/>
      <x:c r="G18" s="73" t="str">
        <x:f>IF(A18="","",IF($B$3&lt;&gt;"On","",IF($B$4="Service Revenue",'Route Accounts'!B13,IF($B$4="Productive Labor-Hours",'Route Accounts'!Z13,IF($B$4="Number of Stops",1,IF($B$4="Custom Documented Basis",D18,""))))))</x:f>
      </x:c>
      <x:c r="H18" s="75" t="str">
        <x:f>IF(A18="","",IF($B$3&lt;&gt;"On","OFF",IF($B$4="Custom Documented Basis",IF(OR(NOT(ISNUMBER(D18)),D18&lt;0,NOT(OR(E18="Known",E18="Estimated")),AND(E18="Estimated",F18="")),"INCOMPLETE",IF(E18="Estimated","PROVISIONAL","KNOWN")),IF(OR(B18="READY FOR REVIEW",B18="PROVISIONAL"),IF(B18="PROVISIONAL","PROVISIONAL","KNOWN"),"INCOMPLETE"))))</x:f>
      </x:c>
      <x:c r="I18" s="84" t="str">
        <x:f>IF(OR($B$6="INCOMPLETE",$B$6="OFF",$B$6="N/A — zero basis",A18=""),"",G18/$B$8)</x:f>
      </x:c>
      <x:c r="J18" s="74" t="str">
        <x:f>IF(I18="","",$B$7*I18)</x:f>
      </x:c>
      <x:c r="K18" s="74" t="str">
        <x:f>IF(OR(J18="",NOT(ISNUMBER(C18))),"",C18-J18)</x:f>
      </x:c>
      <x:c r="L18" s="75" t="str">
        <x:f>IF(A18="","",IF($B$3&lt;&gt;"On","OFF",IF(OR($B$6="INCOMPLETE",$B$6="N/A — zero basis"),$B$6,$B$6)))</x:f>
      </x:c>
    </x:row>
    <x:row r="19">
      <x:c r="A19" s="75" t="str">
        <x:f>IF('Route Accounts'!A14="","",'Route Accounts'!A14)</x:f>
      </x:c>
      <x:c r="B19" s="75" t="str">
        <x:f>IF('Route Accounts'!AG14="","",'Route Accounts'!AG14)</x:f>
      </x:c>
      <x:c r="C19" s="74" t="str">
        <x:f>IF(ISNUMBER('Route Accounts'!AF14),'Route Accounts'!AF14,"")</x:f>
      </x:c>
      <x:c r="D19" s="37"/>
      <x:c r="E19" s="35"/>
      <x:c r="F19" s="35"/>
      <x:c r="G19" s="73" t="str">
        <x:f>IF(A19="","",IF($B$3&lt;&gt;"On","",IF($B$4="Service Revenue",'Route Accounts'!B14,IF($B$4="Productive Labor-Hours",'Route Accounts'!Z14,IF($B$4="Number of Stops",1,IF($B$4="Custom Documented Basis",D19,""))))))</x:f>
      </x:c>
      <x:c r="H19" s="75" t="str">
        <x:f>IF(A19="","",IF($B$3&lt;&gt;"On","OFF",IF($B$4="Custom Documented Basis",IF(OR(NOT(ISNUMBER(D19)),D19&lt;0,NOT(OR(E19="Known",E19="Estimated")),AND(E19="Estimated",F19="")),"INCOMPLETE",IF(E19="Estimated","PROVISIONAL","KNOWN")),IF(OR(B19="READY FOR REVIEW",B19="PROVISIONAL"),IF(B19="PROVISIONAL","PROVISIONAL","KNOWN"),"INCOMPLETE"))))</x:f>
      </x:c>
      <x:c r="I19" s="84" t="str">
        <x:f>IF(OR($B$6="INCOMPLETE",$B$6="OFF",$B$6="N/A — zero basis",A19=""),"",G19/$B$8)</x:f>
      </x:c>
      <x:c r="J19" s="74" t="str">
        <x:f>IF(I19="","",$B$7*I19)</x:f>
      </x:c>
      <x:c r="K19" s="74" t="str">
        <x:f>IF(OR(J19="",NOT(ISNUMBER(C19))),"",C19-J19)</x:f>
      </x:c>
      <x:c r="L19" s="75" t="str">
        <x:f>IF(A19="","",IF($B$3&lt;&gt;"On","OFF",IF(OR($B$6="INCOMPLETE",$B$6="N/A — zero basis"),$B$6,$B$6)))</x:f>
      </x:c>
    </x:row>
    <x:row r="20">
      <x:c r="A20" s="75" t="str">
        <x:f>IF('Route Accounts'!A15="","",'Route Accounts'!A15)</x:f>
      </x:c>
      <x:c r="B20" s="75" t="str">
        <x:f>IF('Route Accounts'!AG15="","",'Route Accounts'!AG15)</x:f>
      </x:c>
      <x:c r="C20" s="74" t="str">
        <x:f>IF(ISNUMBER('Route Accounts'!AF15),'Route Accounts'!AF15,"")</x:f>
      </x:c>
      <x:c r="D20" s="37"/>
      <x:c r="E20" s="35"/>
      <x:c r="F20" s="35"/>
      <x:c r="G20" s="73" t="str">
        <x:f>IF(A20="","",IF($B$3&lt;&gt;"On","",IF($B$4="Service Revenue",'Route Accounts'!B15,IF($B$4="Productive Labor-Hours",'Route Accounts'!Z15,IF($B$4="Number of Stops",1,IF($B$4="Custom Documented Basis",D20,""))))))</x:f>
      </x:c>
      <x:c r="H20" s="75" t="str">
        <x:f>IF(A20="","",IF($B$3&lt;&gt;"On","OFF",IF($B$4="Custom Documented Basis",IF(OR(NOT(ISNUMBER(D20)),D20&lt;0,NOT(OR(E20="Known",E20="Estimated")),AND(E20="Estimated",F20="")),"INCOMPLETE",IF(E20="Estimated","PROVISIONAL","KNOWN")),IF(OR(B20="READY FOR REVIEW",B20="PROVISIONAL"),IF(B20="PROVISIONAL","PROVISIONAL","KNOWN"),"INCOMPLETE"))))</x:f>
      </x:c>
      <x:c r="I20" s="84" t="str">
        <x:f>IF(OR($B$6="INCOMPLETE",$B$6="OFF",$B$6="N/A — zero basis",A20=""),"",G20/$B$8)</x:f>
      </x:c>
      <x:c r="J20" s="74" t="str">
        <x:f>IF(I20="","",$B$7*I20)</x:f>
      </x:c>
      <x:c r="K20" s="74" t="str">
        <x:f>IF(OR(J20="",NOT(ISNUMBER(C20))),"",C20-J20)</x:f>
      </x:c>
      <x:c r="L20" s="75" t="str">
        <x:f>IF(A20="","",IF($B$3&lt;&gt;"On","OFF",IF(OR($B$6="INCOMPLETE",$B$6="N/A — zero basis"),$B$6,$B$6)))</x:f>
      </x:c>
    </x:row>
    <x:row r="21">
      <x:c r="A21" s="75" t="str">
        <x:f>IF('Route Accounts'!A16="","",'Route Accounts'!A16)</x:f>
      </x:c>
      <x:c r="B21" s="75" t="str">
        <x:f>IF('Route Accounts'!AG16="","",'Route Accounts'!AG16)</x:f>
      </x:c>
      <x:c r="C21" s="74" t="str">
        <x:f>IF(ISNUMBER('Route Accounts'!AF16),'Route Accounts'!AF16,"")</x:f>
      </x:c>
      <x:c r="D21" s="37"/>
      <x:c r="E21" s="35"/>
      <x:c r="F21" s="35"/>
      <x:c r="G21" s="73" t="str">
        <x:f>IF(A21="","",IF($B$3&lt;&gt;"On","",IF($B$4="Service Revenue",'Route Accounts'!B16,IF($B$4="Productive Labor-Hours",'Route Accounts'!Z16,IF($B$4="Number of Stops",1,IF($B$4="Custom Documented Basis",D21,""))))))</x:f>
      </x:c>
      <x:c r="H21" s="75" t="str">
        <x:f>IF(A21="","",IF($B$3&lt;&gt;"On","OFF",IF($B$4="Custom Documented Basis",IF(OR(NOT(ISNUMBER(D21)),D21&lt;0,NOT(OR(E21="Known",E21="Estimated")),AND(E21="Estimated",F21="")),"INCOMPLETE",IF(E21="Estimated","PROVISIONAL","KNOWN")),IF(OR(B21="READY FOR REVIEW",B21="PROVISIONAL"),IF(B21="PROVISIONAL","PROVISIONAL","KNOWN"),"INCOMPLETE"))))</x:f>
      </x:c>
      <x:c r="I21" s="84" t="str">
        <x:f>IF(OR($B$6="INCOMPLETE",$B$6="OFF",$B$6="N/A — zero basis",A21=""),"",G21/$B$8)</x:f>
      </x:c>
      <x:c r="J21" s="74" t="str">
        <x:f>IF(I21="","",$B$7*I21)</x:f>
      </x:c>
      <x:c r="K21" s="74" t="str">
        <x:f>IF(OR(J21="",NOT(ISNUMBER(C21))),"",C21-J21)</x:f>
      </x:c>
      <x:c r="L21" s="75" t="str">
        <x:f>IF(A21="","",IF($B$3&lt;&gt;"On","OFF",IF(OR($B$6="INCOMPLETE",$B$6="N/A — zero basis"),$B$6,$B$6)))</x:f>
      </x:c>
    </x:row>
    <x:row r="22">
      <x:c r="A22" s="75" t="str">
        <x:f>IF('Route Accounts'!A17="","",'Route Accounts'!A17)</x:f>
      </x:c>
      <x:c r="B22" s="75" t="str">
        <x:f>IF('Route Accounts'!AG17="","",'Route Accounts'!AG17)</x:f>
      </x:c>
      <x:c r="C22" s="74" t="str">
        <x:f>IF(ISNUMBER('Route Accounts'!AF17),'Route Accounts'!AF17,"")</x:f>
      </x:c>
      <x:c r="D22" s="37"/>
      <x:c r="E22" s="35"/>
      <x:c r="F22" s="35"/>
      <x:c r="G22" s="73" t="str">
        <x:f>IF(A22="","",IF($B$3&lt;&gt;"On","",IF($B$4="Service Revenue",'Route Accounts'!B17,IF($B$4="Productive Labor-Hours",'Route Accounts'!Z17,IF($B$4="Number of Stops",1,IF($B$4="Custom Documented Basis",D22,""))))))</x:f>
      </x:c>
      <x:c r="H22" s="75" t="str">
        <x:f>IF(A22="","",IF($B$3&lt;&gt;"On","OFF",IF($B$4="Custom Documented Basis",IF(OR(NOT(ISNUMBER(D22)),D22&lt;0,NOT(OR(E22="Known",E22="Estimated")),AND(E22="Estimated",F22="")),"INCOMPLETE",IF(E22="Estimated","PROVISIONAL","KNOWN")),IF(OR(B22="READY FOR REVIEW",B22="PROVISIONAL"),IF(B22="PROVISIONAL","PROVISIONAL","KNOWN"),"INCOMPLETE"))))</x:f>
      </x:c>
      <x:c r="I22" s="84" t="str">
        <x:f>IF(OR($B$6="INCOMPLETE",$B$6="OFF",$B$6="N/A — zero basis",A22=""),"",G22/$B$8)</x:f>
      </x:c>
      <x:c r="J22" s="74" t="str">
        <x:f>IF(I22="","",$B$7*I22)</x:f>
      </x:c>
      <x:c r="K22" s="74" t="str">
        <x:f>IF(OR(J22="",NOT(ISNUMBER(C22))),"",C22-J22)</x:f>
      </x:c>
      <x:c r="L22" s="75" t="str">
        <x:f>IF(A22="","",IF($B$3&lt;&gt;"On","OFF",IF(OR($B$6="INCOMPLETE",$B$6="N/A — zero basis"),$B$6,$B$6)))</x:f>
      </x:c>
    </x:row>
    <x:row r="23">
      <x:c r="A23" s="75" t="str">
        <x:f>IF('Route Accounts'!A18="","",'Route Accounts'!A18)</x:f>
      </x:c>
      <x:c r="B23" s="75" t="str">
        <x:f>IF('Route Accounts'!AG18="","",'Route Accounts'!AG18)</x:f>
      </x:c>
      <x:c r="C23" s="74" t="str">
        <x:f>IF(ISNUMBER('Route Accounts'!AF18),'Route Accounts'!AF18,"")</x:f>
      </x:c>
      <x:c r="D23" s="37"/>
      <x:c r="E23" s="35"/>
      <x:c r="F23" s="35"/>
      <x:c r="G23" s="73" t="str">
        <x:f>IF(A23="","",IF($B$3&lt;&gt;"On","",IF($B$4="Service Revenue",'Route Accounts'!B18,IF($B$4="Productive Labor-Hours",'Route Accounts'!Z18,IF($B$4="Number of Stops",1,IF($B$4="Custom Documented Basis",D23,""))))))</x:f>
      </x:c>
      <x:c r="H23" s="75" t="str">
        <x:f>IF(A23="","",IF($B$3&lt;&gt;"On","OFF",IF($B$4="Custom Documented Basis",IF(OR(NOT(ISNUMBER(D23)),D23&lt;0,NOT(OR(E23="Known",E23="Estimated")),AND(E23="Estimated",F23="")),"INCOMPLETE",IF(E23="Estimated","PROVISIONAL","KNOWN")),IF(OR(B23="READY FOR REVIEW",B23="PROVISIONAL"),IF(B23="PROVISIONAL","PROVISIONAL","KNOWN"),"INCOMPLETE"))))</x:f>
      </x:c>
      <x:c r="I23" s="84" t="str">
        <x:f>IF(OR($B$6="INCOMPLETE",$B$6="OFF",$B$6="N/A — zero basis",A23=""),"",G23/$B$8)</x:f>
      </x:c>
      <x:c r="J23" s="74" t="str">
        <x:f>IF(I23="","",$B$7*I23)</x:f>
      </x:c>
      <x:c r="K23" s="74" t="str">
        <x:f>IF(OR(J23="",NOT(ISNUMBER(C23))),"",C23-J23)</x:f>
      </x:c>
      <x:c r="L23" s="75" t="str">
        <x:f>IF(A23="","",IF($B$3&lt;&gt;"On","OFF",IF(OR($B$6="INCOMPLETE",$B$6="N/A — zero basis"),$B$6,$B$6)))</x:f>
      </x:c>
    </x:row>
    <x:row r="24">
      <x:c r="A24" s="75" t="str">
        <x:f>IF('Route Accounts'!A19="","",'Route Accounts'!A19)</x:f>
      </x:c>
      <x:c r="B24" s="75" t="str">
        <x:f>IF('Route Accounts'!AG19="","",'Route Accounts'!AG19)</x:f>
      </x:c>
      <x:c r="C24" s="74" t="str">
        <x:f>IF(ISNUMBER('Route Accounts'!AF19),'Route Accounts'!AF19,"")</x:f>
      </x:c>
      <x:c r="D24" s="37"/>
      <x:c r="E24" s="35"/>
      <x:c r="F24" s="35"/>
      <x:c r="G24" s="73" t="str">
        <x:f>IF(A24="","",IF($B$3&lt;&gt;"On","",IF($B$4="Service Revenue",'Route Accounts'!B19,IF($B$4="Productive Labor-Hours",'Route Accounts'!Z19,IF($B$4="Number of Stops",1,IF($B$4="Custom Documented Basis",D24,""))))))</x:f>
      </x:c>
      <x:c r="H24" s="75" t="str">
        <x:f>IF(A24="","",IF($B$3&lt;&gt;"On","OFF",IF($B$4="Custom Documented Basis",IF(OR(NOT(ISNUMBER(D24)),D24&lt;0,NOT(OR(E24="Known",E24="Estimated")),AND(E24="Estimated",F24="")),"INCOMPLETE",IF(E24="Estimated","PROVISIONAL","KNOWN")),IF(OR(B24="READY FOR REVIEW",B24="PROVISIONAL"),IF(B24="PROVISIONAL","PROVISIONAL","KNOWN"),"INCOMPLETE"))))</x:f>
      </x:c>
      <x:c r="I24" s="84" t="str">
        <x:f>IF(OR($B$6="INCOMPLETE",$B$6="OFF",$B$6="N/A — zero basis",A24=""),"",G24/$B$8)</x:f>
      </x:c>
      <x:c r="J24" s="74" t="str">
        <x:f>IF(I24="","",$B$7*I24)</x:f>
      </x:c>
      <x:c r="K24" s="74" t="str">
        <x:f>IF(OR(J24="",NOT(ISNUMBER(C24))),"",C24-J24)</x:f>
      </x:c>
      <x:c r="L24" s="75" t="str">
        <x:f>IF(A24="","",IF($B$3&lt;&gt;"On","OFF",IF(OR($B$6="INCOMPLETE",$B$6="N/A — zero basis"),$B$6,$B$6)))</x:f>
      </x:c>
    </x:row>
    <x:row r="25">
      <x:c r="A25" s="75" t="str">
        <x:f>IF('Route Accounts'!A20="","",'Route Accounts'!A20)</x:f>
      </x:c>
      <x:c r="B25" s="75" t="str">
        <x:f>IF('Route Accounts'!AG20="","",'Route Accounts'!AG20)</x:f>
      </x:c>
      <x:c r="C25" s="74" t="str">
        <x:f>IF(ISNUMBER('Route Accounts'!AF20),'Route Accounts'!AF20,"")</x:f>
      </x:c>
      <x:c r="D25" s="37"/>
      <x:c r="E25" s="35"/>
      <x:c r="F25" s="35"/>
      <x:c r="G25" s="73" t="str">
        <x:f>IF(A25="","",IF($B$3&lt;&gt;"On","",IF($B$4="Service Revenue",'Route Accounts'!B20,IF($B$4="Productive Labor-Hours",'Route Accounts'!Z20,IF($B$4="Number of Stops",1,IF($B$4="Custom Documented Basis",D25,""))))))</x:f>
      </x:c>
      <x:c r="H25" s="75" t="str">
        <x:f>IF(A25="","",IF($B$3&lt;&gt;"On","OFF",IF($B$4="Custom Documented Basis",IF(OR(NOT(ISNUMBER(D25)),D25&lt;0,NOT(OR(E25="Known",E25="Estimated")),AND(E25="Estimated",F25="")),"INCOMPLETE",IF(E25="Estimated","PROVISIONAL","KNOWN")),IF(OR(B25="READY FOR REVIEW",B25="PROVISIONAL"),IF(B25="PROVISIONAL","PROVISIONAL","KNOWN"),"INCOMPLETE"))))</x:f>
      </x:c>
      <x:c r="I25" s="84" t="str">
        <x:f>IF(OR($B$6="INCOMPLETE",$B$6="OFF",$B$6="N/A — zero basis",A25=""),"",G25/$B$8)</x:f>
      </x:c>
      <x:c r="J25" s="74" t="str">
        <x:f>IF(I25="","",$B$7*I25)</x:f>
      </x:c>
      <x:c r="K25" s="74" t="str">
        <x:f>IF(OR(J25="",NOT(ISNUMBER(C25))),"",C25-J25)</x:f>
      </x:c>
      <x:c r="L25" s="75" t="str">
        <x:f>IF(A25="","",IF($B$3&lt;&gt;"On","OFF",IF(OR($B$6="INCOMPLETE",$B$6="N/A — zero basis"),$B$6,$B$6)))</x:f>
      </x:c>
    </x:row>
    <x:row r="26">
      <x:c r="A26" s="75" t="str">
        <x:f>IF('Route Accounts'!A21="","",'Route Accounts'!A21)</x:f>
      </x:c>
      <x:c r="B26" s="75" t="str">
        <x:f>IF('Route Accounts'!AG21="","",'Route Accounts'!AG21)</x:f>
      </x:c>
      <x:c r="C26" s="74" t="str">
        <x:f>IF(ISNUMBER('Route Accounts'!AF21),'Route Accounts'!AF21,"")</x:f>
      </x:c>
      <x:c r="D26" s="37"/>
      <x:c r="E26" s="35"/>
      <x:c r="F26" s="35"/>
      <x:c r="G26" s="73" t="str">
        <x:f>IF(A26="","",IF($B$3&lt;&gt;"On","",IF($B$4="Service Revenue",'Route Accounts'!B21,IF($B$4="Productive Labor-Hours",'Route Accounts'!Z21,IF($B$4="Number of Stops",1,IF($B$4="Custom Documented Basis",D26,""))))))</x:f>
      </x:c>
      <x:c r="H26" s="75" t="str">
        <x:f>IF(A26="","",IF($B$3&lt;&gt;"On","OFF",IF($B$4="Custom Documented Basis",IF(OR(NOT(ISNUMBER(D26)),D26&lt;0,NOT(OR(E26="Known",E26="Estimated")),AND(E26="Estimated",F26="")),"INCOMPLETE",IF(E26="Estimated","PROVISIONAL","KNOWN")),IF(OR(B26="READY FOR REVIEW",B26="PROVISIONAL"),IF(B26="PROVISIONAL","PROVISIONAL","KNOWN"),"INCOMPLETE"))))</x:f>
      </x:c>
      <x:c r="I26" s="84" t="str">
        <x:f>IF(OR($B$6="INCOMPLETE",$B$6="OFF",$B$6="N/A — zero basis",A26=""),"",G26/$B$8)</x:f>
      </x:c>
      <x:c r="J26" s="74" t="str">
        <x:f>IF(I26="","",$B$7*I26)</x:f>
      </x:c>
      <x:c r="K26" s="74" t="str">
        <x:f>IF(OR(J26="",NOT(ISNUMBER(C26))),"",C26-J26)</x:f>
      </x:c>
      <x:c r="L26" s="75" t="str">
        <x:f>IF(A26="","",IF($B$3&lt;&gt;"On","OFF",IF(OR($B$6="INCOMPLETE",$B$6="N/A — zero basis"),$B$6,$B$6)))</x:f>
      </x:c>
    </x:row>
    <x:row r="27">
      <x:c r="A27" s="75" t="str">
        <x:f>IF('Route Accounts'!A22="","",'Route Accounts'!A22)</x:f>
      </x:c>
      <x:c r="B27" s="75" t="str">
        <x:f>IF('Route Accounts'!AG22="","",'Route Accounts'!AG22)</x:f>
      </x:c>
      <x:c r="C27" s="74" t="str">
        <x:f>IF(ISNUMBER('Route Accounts'!AF22),'Route Accounts'!AF22,"")</x:f>
      </x:c>
      <x:c r="D27" s="37"/>
      <x:c r="E27" s="35"/>
      <x:c r="F27" s="35"/>
      <x:c r="G27" s="73" t="str">
        <x:f>IF(A27="","",IF($B$3&lt;&gt;"On","",IF($B$4="Service Revenue",'Route Accounts'!B22,IF($B$4="Productive Labor-Hours",'Route Accounts'!Z22,IF($B$4="Number of Stops",1,IF($B$4="Custom Documented Basis",D27,""))))))</x:f>
      </x:c>
      <x:c r="H27" s="75" t="str">
        <x:f>IF(A27="","",IF($B$3&lt;&gt;"On","OFF",IF($B$4="Custom Documented Basis",IF(OR(NOT(ISNUMBER(D27)),D27&lt;0,NOT(OR(E27="Known",E27="Estimated")),AND(E27="Estimated",F27="")),"INCOMPLETE",IF(E27="Estimated","PROVISIONAL","KNOWN")),IF(OR(B27="READY FOR REVIEW",B27="PROVISIONAL"),IF(B27="PROVISIONAL","PROVISIONAL","KNOWN"),"INCOMPLETE"))))</x:f>
      </x:c>
      <x:c r="I27" s="84" t="str">
        <x:f>IF(OR($B$6="INCOMPLETE",$B$6="OFF",$B$6="N/A — zero basis",A27=""),"",G27/$B$8)</x:f>
      </x:c>
      <x:c r="J27" s="74" t="str">
        <x:f>IF(I27="","",$B$7*I27)</x:f>
      </x:c>
      <x:c r="K27" s="74" t="str">
        <x:f>IF(OR(J27="",NOT(ISNUMBER(C27))),"",C27-J27)</x:f>
      </x:c>
      <x:c r="L27" s="75" t="str">
        <x:f>IF(A27="","",IF($B$3&lt;&gt;"On","OFF",IF(OR($B$6="INCOMPLETE",$B$6="N/A — zero basis"),$B$6,$B$6)))</x:f>
      </x:c>
    </x:row>
    <x:row r="28">
      <x:c r="A28" s="75" t="str">
        <x:f>IF('Route Accounts'!A23="","",'Route Accounts'!A23)</x:f>
      </x:c>
      <x:c r="B28" s="75" t="str">
        <x:f>IF('Route Accounts'!AG23="","",'Route Accounts'!AG23)</x:f>
      </x:c>
      <x:c r="C28" s="74" t="str">
        <x:f>IF(ISNUMBER('Route Accounts'!AF23),'Route Accounts'!AF23,"")</x:f>
      </x:c>
      <x:c r="D28" s="37"/>
      <x:c r="E28" s="35"/>
      <x:c r="F28" s="35"/>
      <x:c r="G28" s="73" t="str">
        <x:f>IF(A28="","",IF($B$3&lt;&gt;"On","",IF($B$4="Service Revenue",'Route Accounts'!B23,IF($B$4="Productive Labor-Hours",'Route Accounts'!Z23,IF($B$4="Number of Stops",1,IF($B$4="Custom Documented Basis",D28,""))))))</x:f>
      </x:c>
      <x:c r="H28" s="75" t="str">
        <x:f>IF(A28="","",IF($B$3&lt;&gt;"On","OFF",IF($B$4="Custom Documented Basis",IF(OR(NOT(ISNUMBER(D28)),D28&lt;0,NOT(OR(E28="Known",E28="Estimated")),AND(E28="Estimated",F28="")),"INCOMPLETE",IF(E28="Estimated","PROVISIONAL","KNOWN")),IF(OR(B28="READY FOR REVIEW",B28="PROVISIONAL"),IF(B28="PROVISIONAL","PROVISIONAL","KNOWN"),"INCOMPLETE"))))</x:f>
      </x:c>
      <x:c r="I28" s="84" t="str">
        <x:f>IF(OR($B$6="INCOMPLETE",$B$6="OFF",$B$6="N/A — zero basis",A28=""),"",G28/$B$8)</x:f>
      </x:c>
      <x:c r="J28" s="74" t="str">
        <x:f>IF(I28="","",$B$7*I28)</x:f>
      </x:c>
      <x:c r="K28" s="74" t="str">
        <x:f>IF(OR(J28="",NOT(ISNUMBER(C28))),"",C28-J28)</x:f>
      </x:c>
      <x:c r="L28" s="75" t="str">
        <x:f>IF(A28="","",IF($B$3&lt;&gt;"On","OFF",IF(OR($B$6="INCOMPLETE",$B$6="N/A — zero basis"),$B$6,$B$6)))</x:f>
      </x:c>
    </x:row>
    <x:row r="29">
      <x:c r="A29" s="75" t="str">
        <x:f>IF('Route Accounts'!A24="","",'Route Accounts'!A24)</x:f>
      </x:c>
      <x:c r="B29" s="75" t="str">
        <x:f>IF('Route Accounts'!AG24="","",'Route Accounts'!AG24)</x:f>
      </x:c>
      <x:c r="C29" s="74" t="str">
        <x:f>IF(ISNUMBER('Route Accounts'!AF24),'Route Accounts'!AF24,"")</x:f>
      </x:c>
      <x:c r="D29" s="37"/>
      <x:c r="E29" s="35"/>
      <x:c r="F29" s="35"/>
      <x:c r="G29" s="73" t="str">
        <x:f>IF(A29="","",IF($B$3&lt;&gt;"On","",IF($B$4="Service Revenue",'Route Accounts'!B24,IF($B$4="Productive Labor-Hours",'Route Accounts'!Z24,IF($B$4="Number of Stops",1,IF($B$4="Custom Documented Basis",D29,""))))))</x:f>
      </x:c>
      <x:c r="H29" s="75" t="str">
        <x:f>IF(A29="","",IF($B$3&lt;&gt;"On","OFF",IF($B$4="Custom Documented Basis",IF(OR(NOT(ISNUMBER(D29)),D29&lt;0,NOT(OR(E29="Known",E29="Estimated")),AND(E29="Estimated",F29="")),"INCOMPLETE",IF(E29="Estimated","PROVISIONAL","KNOWN")),IF(OR(B29="READY FOR REVIEW",B29="PROVISIONAL"),IF(B29="PROVISIONAL","PROVISIONAL","KNOWN"),"INCOMPLETE"))))</x:f>
      </x:c>
      <x:c r="I29" s="84" t="str">
        <x:f>IF(OR($B$6="INCOMPLETE",$B$6="OFF",$B$6="N/A — zero basis",A29=""),"",G29/$B$8)</x:f>
      </x:c>
      <x:c r="J29" s="74" t="str">
        <x:f>IF(I29="","",$B$7*I29)</x:f>
      </x:c>
      <x:c r="K29" s="74" t="str">
        <x:f>IF(OR(J29="",NOT(ISNUMBER(C29))),"",C29-J29)</x:f>
      </x:c>
      <x:c r="L29" s="75" t="str">
        <x:f>IF(A29="","",IF($B$3&lt;&gt;"On","OFF",IF(OR($B$6="INCOMPLETE",$B$6="N/A — zero basis"),$B$6,$B$6)))</x:f>
      </x:c>
    </x:row>
    <x:row r="30">
      <x:c r="A30" s="75" t="str">
        <x:f>IF('Route Accounts'!A25="","",'Route Accounts'!A25)</x:f>
      </x:c>
      <x:c r="B30" s="75" t="str">
        <x:f>IF('Route Accounts'!AG25="","",'Route Accounts'!AG25)</x:f>
      </x:c>
      <x:c r="C30" s="74" t="str">
        <x:f>IF(ISNUMBER('Route Accounts'!AF25),'Route Accounts'!AF25,"")</x:f>
      </x:c>
      <x:c r="D30" s="37"/>
      <x:c r="E30" s="35"/>
      <x:c r="F30" s="35"/>
      <x:c r="G30" s="73" t="str">
        <x:f>IF(A30="","",IF($B$3&lt;&gt;"On","",IF($B$4="Service Revenue",'Route Accounts'!B25,IF($B$4="Productive Labor-Hours",'Route Accounts'!Z25,IF($B$4="Number of Stops",1,IF($B$4="Custom Documented Basis",D30,""))))))</x:f>
      </x:c>
      <x:c r="H30" s="75" t="str">
        <x:f>IF(A30="","",IF($B$3&lt;&gt;"On","OFF",IF($B$4="Custom Documented Basis",IF(OR(NOT(ISNUMBER(D30)),D30&lt;0,NOT(OR(E30="Known",E30="Estimated")),AND(E30="Estimated",F30="")),"INCOMPLETE",IF(E30="Estimated","PROVISIONAL","KNOWN")),IF(OR(B30="READY FOR REVIEW",B30="PROVISIONAL"),IF(B30="PROVISIONAL","PROVISIONAL","KNOWN"),"INCOMPLETE"))))</x:f>
      </x:c>
      <x:c r="I30" s="84" t="str">
        <x:f>IF(OR($B$6="INCOMPLETE",$B$6="OFF",$B$6="N/A — zero basis",A30=""),"",G30/$B$8)</x:f>
      </x:c>
      <x:c r="J30" s="74" t="str">
        <x:f>IF(I30="","",$B$7*I30)</x:f>
      </x:c>
      <x:c r="K30" s="74" t="str">
        <x:f>IF(OR(J30="",NOT(ISNUMBER(C30))),"",C30-J30)</x:f>
      </x:c>
      <x:c r="L30" s="75" t="str">
        <x:f>IF(A30="","",IF($B$3&lt;&gt;"On","OFF",IF(OR($B$6="INCOMPLETE",$B$6="N/A — zero basis"),$B$6,$B$6)))</x:f>
      </x:c>
    </x:row>
    <x:row r="31">
      <x:c r="A31" s="75" t="str">
        <x:f>IF('Route Accounts'!A26="","",'Route Accounts'!A26)</x:f>
      </x:c>
      <x:c r="B31" s="75" t="str">
        <x:f>IF('Route Accounts'!AG26="","",'Route Accounts'!AG26)</x:f>
      </x:c>
      <x:c r="C31" s="74" t="str">
        <x:f>IF(ISNUMBER('Route Accounts'!AF26),'Route Accounts'!AF26,"")</x:f>
      </x:c>
      <x:c r="D31" s="37"/>
      <x:c r="E31" s="35"/>
      <x:c r="F31" s="35"/>
      <x:c r="G31" s="73" t="str">
        <x:f>IF(A31="","",IF($B$3&lt;&gt;"On","",IF($B$4="Service Revenue",'Route Accounts'!B26,IF($B$4="Productive Labor-Hours",'Route Accounts'!Z26,IF($B$4="Number of Stops",1,IF($B$4="Custom Documented Basis",D31,""))))))</x:f>
      </x:c>
      <x:c r="H31" s="75" t="str">
        <x:f>IF(A31="","",IF($B$3&lt;&gt;"On","OFF",IF($B$4="Custom Documented Basis",IF(OR(NOT(ISNUMBER(D31)),D31&lt;0,NOT(OR(E31="Known",E31="Estimated")),AND(E31="Estimated",F31="")),"INCOMPLETE",IF(E31="Estimated","PROVISIONAL","KNOWN")),IF(OR(B31="READY FOR REVIEW",B31="PROVISIONAL"),IF(B31="PROVISIONAL","PROVISIONAL","KNOWN"),"INCOMPLETE"))))</x:f>
      </x:c>
      <x:c r="I31" s="84" t="str">
        <x:f>IF(OR($B$6="INCOMPLETE",$B$6="OFF",$B$6="N/A — zero basis",A31=""),"",G31/$B$8)</x:f>
      </x:c>
      <x:c r="J31" s="74" t="str">
        <x:f>IF(I31="","",$B$7*I31)</x:f>
      </x:c>
      <x:c r="K31" s="74" t="str">
        <x:f>IF(OR(J31="",NOT(ISNUMBER(C31))),"",C31-J31)</x:f>
      </x:c>
      <x:c r="L31" s="75" t="str">
        <x:f>IF(A31="","",IF($B$3&lt;&gt;"On","OFF",IF(OR($B$6="INCOMPLETE",$B$6="N/A — zero basis"),$B$6,$B$6)))</x:f>
      </x:c>
    </x:row>
  </x:sheetData>
  <x:mergeCells>
    <x:mergeCell ref="A1:L1"/>
  </x:mergeCells>
  <x:conditionalFormatting sqref="B6:B6">
    <x:cfRule type="expression" dxfId="8" priority="1">
      <x:formula>OR(B6="INCOMPLETE",B6="N/A — zero basis")</x:formula>
    </x:cfRule>
    <x:cfRule type="expression" dxfId="9" priority="2">
      <x:formula>OR(B6="KNOWN",B6="PROVISIONAL",B6="READY FOR REVIEW",B6="READY FOR ROUTE REVIEW",B6="MODELED",B6="MODELED-PROVISIONAL",B6="OFF")</x:formula>
    </x:cfRule>
  </x:conditionalFormatting>
  <x:dataValidations count="22">
    <x:dataValidation type="list" sqref="B3">
      <x:formula1>"Off,On"</x:formula1>
    </x:dataValidation>
    <x:dataValidation type="list" sqref="B4">
      <x:formula1>"Service Revenue,Productive Labor-Hours,Number of Stops,Custom Documented Basis"</x:formula1>
    </x:dataValidation>
    <x:dataValidation type="list" sqref="E12">
      <x:formula1>"Known,Estimated,Missing"</x:formula1>
    </x:dataValidation>
    <x:dataValidation type="list" sqref="E13">
      <x:formula1>"Known,Estimated,Missing"</x:formula1>
    </x:dataValidation>
    <x:dataValidation type="list" sqref="E14">
      <x:formula1>"Known,Estimated,Missing"</x:formula1>
    </x:dataValidation>
    <x:dataValidation type="list" sqref="E15">
      <x:formula1>"Known,Estimated,Missing"</x:formula1>
    </x:dataValidation>
    <x:dataValidation type="list" sqref="E16">
      <x:formula1>"Known,Estimated,Missing"</x:formula1>
    </x:dataValidation>
    <x:dataValidation type="list" sqref="E17">
      <x:formula1>"Known,Estimated,Missing"</x:formula1>
    </x:dataValidation>
    <x:dataValidation type="list" sqref="E18">
      <x:formula1>"Known,Estimated,Missing"</x:formula1>
    </x:dataValidation>
    <x:dataValidation type="list" sqref="E19">
      <x:formula1>"Known,Estimated,Missing"</x:formula1>
    </x:dataValidation>
    <x:dataValidation type="list" sqref="E20">
      <x:formula1>"Known,Estimated,Missing"</x:formula1>
    </x:dataValidation>
    <x:dataValidation type="list" sqref="E21">
      <x:formula1>"Known,Estimated,Missing"</x:formula1>
    </x:dataValidation>
    <x:dataValidation type="list" sqref="E22">
      <x:formula1>"Known,Estimated,Missing"</x:formula1>
    </x:dataValidation>
    <x:dataValidation type="list" sqref="E23">
      <x:formula1>"Known,Estimated,Missing"</x:formula1>
    </x:dataValidation>
    <x:dataValidation type="list" sqref="E24">
      <x:formula1>"Known,Estimated,Missing"</x:formula1>
    </x:dataValidation>
    <x:dataValidation type="list" sqref="E25">
      <x:formula1>"Known,Estimated,Missing"</x:formula1>
    </x:dataValidation>
    <x:dataValidation type="list" sqref="E26">
      <x:formula1>"Known,Estimated,Missing"</x:formula1>
    </x:dataValidation>
    <x:dataValidation type="list" sqref="E27">
      <x:formula1>"Known,Estimated,Missing"</x:formula1>
    </x:dataValidation>
    <x:dataValidation type="list" sqref="E28">
      <x:formula1>"Known,Estimated,Missing"</x:formula1>
    </x:dataValidation>
    <x:dataValidation type="list" sqref="E29">
      <x:formula1>"Known,Estimated,Missing"</x:formula1>
    </x:dataValidation>
    <x:dataValidation type="list" sqref="E30">
      <x:formula1>"Known,Estimated,Missing"</x:formula1>
    </x:dataValidation>
    <x:dataValidation type="list" sqref="E31">
      <x:formula1>"Known,Estimated,Missing"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8" customHeight="1">
      <x:c r="A1" s="32" t="str">
        <x:v>Profit in Bloom — Route Density Findings &amp; Playbook</x:v>
      </x:c>
      <x:c r="B1" s="32"/>
      <x:c r="C1" s="32"/>
      <x:c r="D1" s="32"/>
      <x:c r="E1" s="32"/>
      <x:c r="F1" s="32"/>
    </x:row>
    <x:row r="2">
      <x:c r="A2" s="33"/>
      <x:c r="B2" s="33"/>
      <x:c r="C2" s="33"/>
      <x:c r="D2" s="33"/>
      <x:c r="E2" s="33"/>
      <x:c r="F2" s="33"/>
    </x:row>
    <x:row r="3">
      <x:c r="A3" s="34" t="str">
        <x:v>Setup State</x:v>
      </x:c>
      <x:c r="B3" s="75" t="str">
        <x:f>'Setup &amp; Route Definition'!B22</x:f>
        <x:v>INCOMPLETE</x:v>
      </x:c>
      <x:c r="C3" s="33"/>
      <x:c r="D3" s="33"/>
      <x:c r="E3" s="33"/>
      <x:c r="F3" s="33"/>
    </x:row>
    <x:row r="4">
      <x:c r="A4" s="34" t="str">
        <x:v>Route Economics State</x:v>
      </x:c>
      <x:c r="B4" s="75" t="str">
        <x:f>'Route Summary'!B13</x:f>
        <x:v>INCOMPLETE</x:v>
      </x:c>
      <x:c r="C4" s="33"/>
      <x:c r="D4" s="33"/>
      <x:c r="E4" s="33"/>
      <x:c r="F4" s="33"/>
    </x:row>
    <x:row r="5">
      <x:c r="A5" s="34" t="str">
        <x:v>Paid-Time Metrics State</x:v>
      </x:c>
      <x:c r="B5" s="75" t="str">
        <x:f>'Route Summary'!B14</x:f>
        <x:v>INCOMPLETE</x:v>
      </x:c>
      <x:c r="C5" s="33"/>
      <x:c r="D5" s="33"/>
      <x:c r="E5" s="33"/>
      <x:c r="F5" s="33"/>
    </x:row>
    <x:row r="6">
      <x:c r="A6" s="34" t="str">
        <x:v>Allocation State</x:v>
      </x:c>
      <x:c r="B6" s="75" t="str">
        <x:f>'Shared-Route Allocation'!B6</x:f>
        <x:v>OFF</x:v>
      </x:c>
      <x:c r="C6" s="33"/>
      <x:c r="D6" s="33"/>
      <x:c r="E6" s="33"/>
      <x:c r="F6" s="33"/>
    </x:row>
    <x:row r="7">
      <x:c r="A7" s="34" t="str">
        <x:v>Route Contribution After Measurable Route Burden</x:v>
      </x:c>
      <x:c r="B7" s="74" t="str">
        <x:f>IF(ISNUMBER('Route Summary'!B30),'Route Summary'!B30,"")</x:f>
      </x:c>
      <x:c r="C7" s="33"/>
      <x:c r="D7" s="33"/>
      <x:c r="E7" s="33"/>
      <x:c r="F7" s="33"/>
    </x:row>
    <x:row r="8">
      <x:c r="A8" s="34" t="str">
        <x:v>Travel/Mobilization Labor-Hours</x:v>
      </x:c>
      <x:c r="B8" s="73" t="str">
        <x:f>IF(ISNUMBER('Route Summary'!B23),'Route Summary'!B23,"")</x:f>
      </x:c>
      <x:c r="C8" s="33"/>
      <x:c r="D8" s="33"/>
      <x:c r="E8" s="33"/>
      <x:c r="F8" s="33"/>
    </x:row>
    <x:row r="9">
      <x:c r="A9" s="34" t="str">
        <x:v>Travel/Mobilization Paid-Time %</x:v>
      </x:c>
      <x:c r="B9" s="84" t="str">
        <x:f>IF(ISNUMBER('Route Summary'!B38),'Route Summary'!B38,"")</x:f>
      </x:c>
      <x:c r="C9" s="33"/>
      <x:c r="D9" s="33"/>
      <x:c r="E9" s="33"/>
      <x:c r="F9" s="33"/>
    </x:row>
    <x:row r="10">
      <x:c r="A10" s="34" t="str">
        <x:v>Other / Unclassified Paid Labor-Hours</x:v>
      </x:c>
      <x:c r="B10" s="73" t="str">
        <x:f>IF(ISNUMBER('Route Summary'!B36),'Route Summary'!B36,"")</x:f>
      </x:c>
      <x:c r="C10" s="33"/>
      <x:c r="D10" s="33"/>
      <x:c r="E10" s="33"/>
      <x:c r="F10" s="33"/>
    </x:row>
    <x:row r="11">
      <x:c r="A11" s="34" t="str">
        <x:v>Boundary</x:v>
      </x:c>
      <x:c r="B11" s="33" t="str">
        <x:v>This calculator does not output Keep, Drop, Reprice, redraw, resequence, territory, or branch decisions.</x:v>
      </x:c>
      <x:c r="C11" s="33"/>
      <x:c r="D11" s="33"/>
      <x:c r="E11" s="33"/>
      <x:c r="F11" s="33"/>
    </x:row>
    <x:row r="12">
      <x:c r="A12" s="33"/>
      <x:c r="B12" s="33"/>
      <x:c r="C12" s="33"/>
      <x:c r="D12" s="33"/>
      <x:c r="E12" s="33"/>
      <x:c r="F12" s="33"/>
    </x:row>
    <x:row r="13">
      <x:c r="A13" s="39" t="str">
        <x:v>Descriptive findings</x:v>
      </x:c>
      <x:c r="B13" s="39"/>
      <x:c r="C13" s="39"/>
      <x:c r="D13" s="39"/>
      <x:c r="E13" s="39"/>
      <x:c r="F13" s="39"/>
    </x:row>
    <x:row r="14">
      <x:c r="A14" s="34" t="str">
        <x:v>Route readiness</x:v>
      </x:c>
      <x:c r="B14" s="75" t="str">
        <x:f>IF('Route Summary'!B13="INCOMPLETE","This route contains incomplete account/shared-time data and is not ready for route-level review.",IF('Route Summary'!B13="PROVISIONAL","This route result depends on Estimated inputs and is PROVISIONAL.","Route economics are ready for route-level review."))</x:f>
        <x:v>This route contains incomplete account/shared-time data and is not ready for route-level review.</x:v>
      </x:c>
      <x:c r="C14" s="75"/>
      <x:c r="D14" s="75"/>
      <x:c r="E14" s="75"/>
      <x:c r="F14" s="75"/>
    </x:row>
    <x:row r="15">
      <x:c r="A15" s="34" t="str">
        <x:v>Travel / mobilization</x:v>
      </x:c>
      <x:c r="B15" s="75" t="str">
        <x:f>IF(ISNUMBER('Route Summary'!B23),"Travel/mobilization consumed "&amp;TEXT('Route Summary'!B23,"0.0")&amp;" crew labor-hours"&amp;IF(ISNUMBER('Route Summary'!B38),", "&amp;TEXT('Route Summary'!B38,"0.0%")&amp;" of total paid route labor-hours.","."),"Travel/mobilization finding unavailable until route economics are complete.")</x:f>
        <x:v>Travel/mobilization finding unavailable until route economics are complete.</x:v>
      </x:c>
      <x:c r="C15" s="75"/>
      <x:c r="D15" s="75"/>
      <x:c r="E15" s="75"/>
      <x:c r="F15" s="75"/>
    </x:row>
    <x:row r="16">
      <x:c r="A16" s="34" t="str">
        <x:v>Unclassified paid time</x:v>
      </x:c>
      <x:c r="B16" s="75" t="str">
        <x:f>IF(ISNUMBER('Route Summary'!B36),IF('Route Summary'!B36&gt;0,"Other/unclassified paid time is "&amp;TEXT('Route Summary'!B36,"0.0")&amp;" labor-hours. Classify it before treating the paid-time view as complete enough for a management decision.","No other/unclassified paid labor-hours are present in this snapshot."),"Paid-time classification is incomplete.")</x:f>
        <x:v>Paid-time classification is incomplete.</x:v>
      </x:c>
      <x:c r="C16" s="75"/>
      <x:c r="D16" s="75"/>
      <x:c r="E16" s="75"/>
      <x:c r="F16" s="75"/>
    </x:row>
    <x:row r="17">
      <x:c r="A17" s="34" t="str">
        <x:v>Allocation interpretation</x:v>
      </x:c>
      <x:c r="B17" s="75" t="str">
        <x:f>IF('Shared-Route Allocation'!B6="OFF","Shared-route allocation is off.",IF(OR('Shared-Route Allocation'!B6="MODELED",'Shared-Route Allocation'!B6="MODELED-PROVISIONAL"),"Shared-route allocation changes modeled account results but does not change total route contribution.","Shared-route allocation is incomplete or not applicable."))</x:f>
        <x:v>Shared-route allocation is off.</x:v>
      </x:c>
      <x:c r="C17" s="75"/>
      <x:c r="D17" s="75"/>
      <x:c r="E17" s="75"/>
      <x:c r="F17" s="75"/>
    </x:row>
    <x:row r="18">
      <x:c r="A18" s="34" t="str">
        <x:v>Incremental / avoidable burden</x:v>
      </x:c>
      <x:c r="B18" s="75" t="str">
        <x:v>Allocated shared route burden is not automatically avoidable if an account is removed. The incremental/avoidable portion must be established separately.</x:v>
      </x:c>
      <x:c r="C18" s="75"/>
      <x:c r="D18" s="75"/>
      <x:c r="E18" s="75"/>
      <x:c r="F18" s="75"/>
    </x:row>
    <x:row r="19">
      <x:c r="A19" s="34" t="str">
        <x:v>Data quality</x:v>
      </x:c>
      <x:c r="B19" s="75" t="str">
        <x:f>IF('Route Summary'!B13="PROVISIONAL","At least one route/account input is Estimated.",IF('Route Summary'!B13="INCOMPLETE","Required route/account inputs are Missing or invalid.","Route economic inputs are Known."))</x:f>
        <x:v>Required route/account inputs are Missing or invalid.</x:v>
      </x:c>
      <x:c r="C19" s="75"/>
      <x:c r="D19" s="75"/>
      <x:c r="E19" s="75"/>
      <x:c r="F19" s="75"/>
    </x:row>
    <x:row r="20">
      <x:c r="A20" s="34" t="str">
        <x:v>Decision boundary</x:v>
      </x:c>
      <x:c r="B20" s="75" t="str">
        <x:v>Distance alone never creates a keep/drop result. Qualitative context remains unscored.</x:v>
      </x:c>
      <x:c r="C20" s="75"/>
      <x:c r="D20" s="75"/>
      <x:c r="E20" s="75"/>
      <x:c r="F20" s="75"/>
    </x:row>
  </x:sheetData>
  <x:mergeCells>
    <x:mergeCell ref="A1:F1"/>
    <x:mergeCell ref="A13:F13"/>
    <x:mergeCell ref="B14:F14"/>
    <x:mergeCell ref="B15:F15"/>
    <x:mergeCell ref="B16:F16"/>
    <x:mergeCell ref="B17:F17"/>
    <x:mergeCell ref="B18:F18"/>
    <x:mergeCell ref="B19:F19"/>
    <x:mergeCell ref="B20:F20"/>
  </x:mergeCells>
  <x:conditionalFormatting sqref="B3:B6">
    <x:cfRule type="expression" dxfId="10" priority="1">
      <x:formula>OR(B3="INCOMPLETE",B3="N/A — zero basis")</x:formula>
    </x:cfRule>
    <x:cfRule type="expression" dxfId="11" priority="2">
      <x:formula>OR(B3="KNOWN",B3="PROVISIONAL",B3="READY FOR REVIEW",B3="READY FOR ROUTE REVIEW",B3="MODELED",B3="MODELED-PROVISIONAL",B3="OFF")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0" hidden="0" customWidth="1"/>
  </x:cols>
  <x:sheetData>
    <x:row r="1" ht="28" customHeight="1">
      <x:c r="A1" s="4" t="str">
        <x:v>Profit in Bloom — Route Density Economics Instructions</x:v>
      </x:c>
      <x:c r="B1" s="4"/>
      <x:c r="C1" s="4"/>
      <x:c r="D1" s="4"/>
    </x:row>
    <x:row r="3">
      <x:c r="A3" s="34" t="str">
        <x:v>Purpose</x:v>
      </x:c>
      <x:c r="B3" s="33" t="str">
        <x:v>Measure account and route economics after travel/mobilization without turning distance into a verdict.</x:v>
      </x:c>
    </x:row>
    <x:row r="4">
      <x:c r="A4" s="34" t="str">
        <x:v>Use one route snapshot</x:v>
      </x:c>
      <x:c r="B4" s="33" t="str">
        <x:v>Define one route/crew/territory and one period. Use a fresh copy for a fundamentally different snapshot.</x:v>
      </x:c>
    </x:row>
    <x:row r="5">
      <x:c r="A5" s="34" t="str">
        <x:v>Confirm the setup</x:v>
      </x:c>
      <x:c r="B5" s="33" t="str">
        <x:v>The confirmation cells must literally match the current period, route/crew, crew size, and time basis. A setup change invalidates the model until reconfirmed.</x:v>
      </x:c>
    </x:row>
    <x:row r="6">
      <x:c r="A6" s="34" t="str">
        <x:v>Direct service cost</x:v>
      </x:c>
      <x:c r="B6" s="33" t="str">
        <x:v>Enter directly traceable NON-LABOR service cost. Productive labor is calculated separately from productive time × labor-hour rate.</x:v>
      </x:c>
    </x:row>
    <x:row r="7">
      <x:c r="A7" s="34" t="str">
        <x:v>Time basis</x:v>
      </x:c>
      <x:c r="B7" s="33" t="str">
        <x:v>Clock Hours are multiplied by Crew Size once. Crew Labor-Hours are used directly and are never multiplied by Crew Size again.</x:v>
      </x:c>
    </x:row>
    <x:row r="8">
      <x:c r="A8" s="34" t="str">
        <x:v>Travel labor rate</x:v>
      </x:c>
      <x:c r="B8" s="33" t="str">
        <x:v>Choose Same as Productive Rate or Separate Travel Rate. A blank separate rate is not a fallback.</x:v>
      </x:c>
    </x:row>
    <x:row r="9">
      <x:c r="A9" s="34" t="str">
        <x:v>Vehicle cost</x:v>
      </x:c>
      <x:c r="B9" s="33" t="str">
        <x:v>Choose whether vehicle cost is in scope. If included, choose Direct Amount or Miles × Company Rate. No generic rate is prefilled.</x:v>
      </x:c>
    </x:row>
    <x:row r="10">
      <x:c r="A10" s="34" t="str">
        <x:v>Account rows</x:v>
      </x:c>
      <x:c r="B10" s="33" t="str">
        <x:v>Any entered account-row field activates the row. Once Active, required selected-basis fields and K/E/M statuses must be complete.</x:v>
      </x:c>
    </x:row>
    <x:row r="11">
      <x:c r="A11" s="34" t="str">
        <x:v>Shared travel</x:v>
      </x:c>
      <x:c r="B11" s="33" t="str">
        <x:v>Enter only shared route travel/mobilization not already entered as account-specific incremental/detour time.</x:v>
      </x:c>
    </x:row>
    <x:row r="12">
      <x:c r="A12" s="34" t="str">
        <x:v>Route completeness</x:v>
      </x:c>
      <x:c r="B12" s="33" t="str">
        <x:v>Route summary requires both completeness controls = Yes, at least one Active account, every Active account complete, and valid shared route inputs.</x:v>
      </x:c>
    </x:row>
    <x:row r="13">
      <x:c r="A13" s="34" t="str">
        <x:v>Paid hours</x:v>
      </x:c>
      <x:c r="B13" s="33" t="str">
        <x:v>Enter total paid crew labor-hours independently. Productive + travel/mobilization cannot exceed total paid hours. The difference is shown as Other/Unclassified paid time.</x:v>
      </x:c>
    </x:row>
    <x:row r="14">
      <x:c r="A14" s="34" t="str">
        <x:v>Incremental test</x:v>
      </x:c>
      <x:c r="B14" s="33" t="str">
        <x:v>Use the standalone test to examine one account's measurable incremental burden. It never outputs Keep or Drop.</x:v>
      </x:c>
    </x:row>
    <x:row r="15">
      <x:c r="A15" s="34" t="str">
        <x:v>Allocation</x:v>
      </x:c>
      <x:c r="B15" s="33" t="str">
        <x:v>Optional allocation spreads SHARED route burden only. It never reallocates account-specific incremental burden and never changes total route contribution.</x:v>
      </x:c>
    </x:row>
    <x:row r="16">
      <x:c r="A16" s="34" t="str">
        <x:v>Missing vs zero</x:v>
      </x:c>
      <x:c r="B16" s="33" t="str">
        <x:v>Blank/Missing is not zero. Typed 0 is valid where zero is economically possible. Estimated requires a visible assumption/source note.</x:v>
      </x:c>
    </x:row>
    <x:row r="17">
      <x:c r="A17" s="34" t="str">
        <x:v>Interpretation</x:v>
      </x:c>
      <x:c r="B17" s="33" t="str">
        <x:v>READY/PROVISIONAL/INCOMPLETE are data/model readiness states, not economic ratings.</x:v>
      </x:c>
    </x:row>
  </x:sheetData>
  <x:mergeCells>
    <x:mergeCell ref="A1:D1"/>
  </x:mergeCells>
  <x:pageMargins left="0.7" right="0.7" top="0.75" bottom="0.75" header="0.3" footer="0.3"/>
</x:worksheet>
</file>